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vidado Ascom\Downloads\"/>
    </mc:Choice>
  </mc:AlternateContent>
  <xr:revisionPtr revIDLastSave="0" documentId="13_ncr:1_{B215DDBA-1251-45AF-8DD6-3FB998C24E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N PAG" sheetId="7" r:id="rId1"/>
    <sheet name="MERCADO PAGO" sheetId="5" r:id="rId2"/>
    <sheet name="RENDIMENTO" sheetId="3" r:id="rId3"/>
    <sheet name="STONE" sheetId="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7" l="1"/>
  <c r="N21" i="7" s="1"/>
  <c r="K20" i="7"/>
  <c r="N20" i="7" s="1"/>
  <c r="N19" i="7"/>
  <c r="K19" i="7"/>
  <c r="L19" i="7" s="1"/>
  <c r="P19" i="7" s="1"/>
  <c r="K18" i="7"/>
  <c r="N18" i="7" s="1"/>
  <c r="N17" i="7"/>
  <c r="K17" i="7"/>
  <c r="L17" i="7" s="1"/>
  <c r="O17" i="7" s="1"/>
  <c r="K16" i="7"/>
  <c r="N16" i="7" s="1"/>
  <c r="K15" i="7"/>
  <c r="N15" i="7" s="1"/>
  <c r="K14" i="7"/>
  <c r="N14" i="7" s="1"/>
  <c r="N13" i="7"/>
  <c r="K13" i="7"/>
  <c r="L13" i="7" s="1"/>
  <c r="M13" i="7" s="1"/>
  <c r="K12" i="7"/>
  <c r="N12" i="7" s="1"/>
  <c r="N11" i="7"/>
  <c r="K11" i="7"/>
  <c r="L11" i="7" s="1"/>
  <c r="O11" i="7" s="1"/>
  <c r="K10" i="7"/>
  <c r="L10" i="7" s="1"/>
  <c r="O10" i="7" s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S24" i="1" s="1"/>
  <c r="Q25" i="1"/>
  <c r="S25" i="1" s="1"/>
  <c r="Q26" i="1"/>
  <c r="S26" i="1" s="1"/>
  <c r="Q27" i="1"/>
  <c r="S27" i="1" s="1"/>
  <c r="Q28" i="1"/>
  <c r="S28" i="1" s="1"/>
  <c r="Q29" i="1"/>
  <c r="S29" i="1" s="1"/>
  <c r="Q13" i="1"/>
  <c r="S13" i="1" s="1"/>
  <c r="Q12" i="1"/>
  <c r="S12" i="1" s="1"/>
  <c r="K12" i="1"/>
  <c r="Q11" i="1"/>
  <c r="S11" i="1" s="1"/>
  <c r="L20" i="7" l="1"/>
  <c r="O20" i="7" s="1"/>
  <c r="L18" i="7"/>
  <c r="O18" i="7" s="1"/>
  <c r="L16" i="7"/>
  <c r="O16" i="7" s="1"/>
  <c r="L15" i="7"/>
  <c r="P15" i="7" s="1"/>
  <c r="L14" i="7"/>
  <c r="O14" i="7" s="1"/>
  <c r="L12" i="7"/>
  <c r="P12" i="7" s="1"/>
  <c r="N10" i="7"/>
  <c r="O13" i="7"/>
  <c r="P10" i="7"/>
  <c r="P11" i="7"/>
  <c r="P13" i="7"/>
  <c r="P14" i="7"/>
  <c r="P16" i="7"/>
  <c r="P17" i="7"/>
  <c r="P18" i="7"/>
  <c r="P20" i="7"/>
  <c r="L21" i="7"/>
  <c r="M10" i="7"/>
  <c r="M11" i="7"/>
  <c r="M12" i="7"/>
  <c r="M14" i="7"/>
  <c r="M15" i="7"/>
  <c r="M16" i="7"/>
  <c r="M17" i="7"/>
  <c r="M18" i="7"/>
  <c r="M19" i="7"/>
  <c r="M20" i="7"/>
  <c r="O12" i="7"/>
  <c r="O15" i="7"/>
  <c r="O19" i="7"/>
  <c r="K29" i="5"/>
  <c r="L29" i="5" s="1"/>
  <c r="K28" i="5"/>
  <c r="L28" i="5" s="1"/>
  <c r="K27" i="5"/>
  <c r="L27" i="5" s="1"/>
  <c r="P27" i="5" s="1"/>
  <c r="K26" i="5"/>
  <c r="O26" i="5" s="1"/>
  <c r="K25" i="5"/>
  <c r="L25" i="5" s="1"/>
  <c r="P25" i="5" s="1"/>
  <c r="K24" i="5"/>
  <c r="O24" i="5" s="1"/>
  <c r="K23" i="5"/>
  <c r="O23" i="5" s="1"/>
  <c r="K22" i="5"/>
  <c r="L22" i="5" s="1"/>
  <c r="K21" i="5"/>
  <c r="L21" i="5" s="1"/>
  <c r="K20" i="5"/>
  <c r="O20" i="5" s="1"/>
  <c r="K19" i="5"/>
  <c r="O19" i="5" s="1"/>
  <c r="K18" i="5"/>
  <c r="O18" i="5" s="1"/>
  <c r="Q17" i="5"/>
  <c r="P17" i="5"/>
  <c r="O17" i="5"/>
  <c r="R17" i="5" s="1"/>
  <c r="L17" i="5"/>
  <c r="M17" i="5" s="1"/>
  <c r="K17" i="5"/>
  <c r="K20" i="3"/>
  <c r="L20" i="3" s="1"/>
  <c r="P20" i="3" s="1"/>
  <c r="R11" i="1"/>
  <c r="K29" i="1"/>
  <c r="L29" i="1" s="1"/>
  <c r="M29" i="1" s="1"/>
  <c r="K28" i="1"/>
  <c r="O28" i="1" s="1"/>
  <c r="K27" i="1"/>
  <c r="O27" i="1" s="1"/>
  <c r="K26" i="1"/>
  <c r="L26" i="1" s="1"/>
  <c r="M26" i="1" s="1"/>
  <c r="K25" i="1"/>
  <c r="L25" i="1" s="1"/>
  <c r="M25" i="1" s="1"/>
  <c r="K24" i="1"/>
  <c r="L24" i="1" s="1"/>
  <c r="M24" i="1" s="1"/>
  <c r="K23" i="1"/>
  <c r="O23" i="1" s="1"/>
  <c r="K22" i="1"/>
  <c r="L22" i="1" s="1"/>
  <c r="M22" i="1" s="1"/>
  <c r="K21" i="1"/>
  <c r="L21" i="1" s="1"/>
  <c r="M21" i="1" s="1"/>
  <c r="K20" i="1"/>
  <c r="L20" i="1" s="1"/>
  <c r="M20" i="1" s="1"/>
  <c r="K19" i="1"/>
  <c r="O19" i="1" s="1"/>
  <c r="K18" i="1"/>
  <c r="L18" i="1" s="1"/>
  <c r="M18" i="1" s="1"/>
  <c r="K17" i="1"/>
  <c r="L17" i="1" s="1"/>
  <c r="M17" i="1" s="1"/>
  <c r="K16" i="1"/>
  <c r="L16" i="1" s="1"/>
  <c r="M16" i="1" s="1"/>
  <c r="K15" i="1"/>
  <c r="O15" i="1" s="1"/>
  <c r="K14" i="1"/>
  <c r="K13" i="1"/>
  <c r="L12" i="1"/>
  <c r="M12" i="1" s="1"/>
  <c r="K11" i="1"/>
  <c r="O11" i="1"/>
  <c r="L11" i="1"/>
  <c r="M11" i="1" s="1"/>
  <c r="P21" i="7" l="1"/>
  <c r="O21" i="7"/>
  <c r="M21" i="7"/>
  <c r="L13" i="1"/>
  <c r="M13" i="1" s="1"/>
  <c r="R13" i="1" s="1"/>
  <c r="O13" i="1"/>
  <c r="L14" i="1"/>
  <c r="M14" i="1" s="1"/>
  <c r="R14" i="1" s="1"/>
  <c r="O14" i="1"/>
  <c r="L23" i="5"/>
  <c r="M23" i="5" s="1"/>
  <c r="Q23" i="5" s="1"/>
  <c r="O25" i="5"/>
  <c r="L19" i="5"/>
  <c r="P19" i="5" s="1"/>
  <c r="O27" i="5"/>
  <c r="O29" i="5"/>
  <c r="O28" i="5"/>
  <c r="O21" i="5"/>
  <c r="P22" i="5"/>
  <c r="M22" i="5"/>
  <c r="M28" i="5"/>
  <c r="P28" i="5"/>
  <c r="P21" i="5"/>
  <c r="M21" i="5"/>
  <c r="P29" i="5"/>
  <c r="M29" i="5"/>
  <c r="L20" i="5"/>
  <c r="O22" i="5"/>
  <c r="L18" i="5"/>
  <c r="L26" i="5"/>
  <c r="M27" i="5"/>
  <c r="L24" i="5"/>
  <c r="M25" i="5"/>
  <c r="K13" i="3"/>
  <c r="L13" i="3" s="1"/>
  <c r="P13" i="3" s="1"/>
  <c r="K18" i="3"/>
  <c r="L18" i="3" s="1"/>
  <c r="P18" i="3" s="1"/>
  <c r="K14" i="3"/>
  <c r="L14" i="3" s="1"/>
  <c r="O14" i="3" s="1"/>
  <c r="K19" i="3"/>
  <c r="L19" i="3" s="1"/>
  <c r="P19" i="3" s="1"/>
  <c r="K10" i="3"/>
  <c r="L10" i="3" s="1"/>
  <c r="P10" i="3" s="1"/>
  <c r="K21" i="3"/>
  <c r="L21" i="3" s="1"/>
  <c r="P21" i="3" s="1"/>
  <c r="K15" i="3"/>
  <c r="L15" i="3" s="1"/>
  <c r="O15" i="3" s="1"/>
  <c r="K11" i="3"/>
  <c r="L11" i="3" s="1"/>
  <c r="P11" i="3" s="1"/>
  <c r="K17" i="3"/>
  <c r="L17" i="3" s="1"/>
  <c r="P17" i="3" s="1"/>
  <c r="K12" i="3"/>
  <c r="L12" i="3" s="1"/>
  <c r="P12" i="3" s="1"/>
  <c r="K16" i="3"/>
  <c r="L16" i="3" s="1"/>
  <c r="O16" i="3" s="1"/>
  <c r="O20" i="3"/>
  <c r="M20" i="3"/>
  <c r="N20" i="3"/>
  <c r="R17" i="1"/>
  <c r="R21" i="1"/>
  <c r="R29" i="1"/>
  <c r="R18" i="1"/>
  <c r="R26" i="1"/>
  <c r="R25" i="1"/>
  <c r="R22" i="1"/>
  <c r="R12" i="1"/>
  <c r="R16" i="1"/>
  <c r="R20" i="1"/>
  <c r="R24" i="1"/>
  <c r="L15" i="1"/>
  <c r="O24" i="1"/>
  <c r="O29" i="1"/>
  <c r="L28" i="1"/>
  <c r="O26" i="1"/>
  <c r="O25" i="1"/>
  <c r="L19" i="1"/>
  <c r="L27" i="1"/>
  <c r="L23" i="1"/>
  <c r="O12" i="1"/>
  <c r="O22" i="1"/>
  <c r="O18" i="1"/>
  <c r="O21" i="1"/>
  <c r="O17" i="1"/>
  <c r="O20" i="1"/>
  <c r="O16" i="1"/>
  <c r="M19" i="5" l="1"/>
  <c r="R19" i="5" s="1"/>
  <c r="R23" i="5"/>
  <c r="P23" i="5"/>
  <c r="O19" i="3"/>
  <c r="M19" i="3"/>
  <c r="O10" i="3"/>
  <c r="R27" i="5"/>
  <c r="Q27" i="5"/>
  <c r="P26" i="5"/>
  <c r="M26" i="5"/>
  <c r="R29" i="5"/>
  <c r="Q29" i="5"/>
  <c r="M18" i="5"/>
  <c r="P18" i="5"/>
  <c r="R21" i="5"/>
  <c r="Q21" i="5"/>
  <c r="Q22" i="5"/>
  <c r="R22" i="5"/>
  <c r="R25" i="5"/>
  <c r="Q25" i="5"/>
  <c r="M20" i="5"/>
  <c r="P20" i="5"/>
  <c r="M24" i="5"/>
  <c r="P24" i="5"/>
  <c r="R28" i="5"/>
  <c r="Q28" i="5"/>
  <c r="M10" i="3"/>
  <c r="N15" i="3"/>
  <c r="N18" i="3"/>
  <c r="M14" i="3"/>
  <c r="N14" i="3"/>
  <c r="N13" i="3"/>
  <c r="O11" i="3"/>
  <c r="N11" i="3"/>
  <c r="M13" i="3"/>
  <c r="O12" i="3"/>
  <c r="N21" i="3"/>
  <c r="M11" i="3"/>
  <c r="M15" i="3"/>
  <c r="O18" i="3"/>
  <c r="N19" i="3"/>
  <c r="N12" i="3"/>
  <c r="M21" i="3"/>
  <c r="O21" i="3"/>
  <c r="O17" i="3"/>
  <c r="N17" i="3"/>
  <c r="N10" i="3"/>
  <c r="M18" i="3"/>
  <c r="M17" i="3"/>
  <c r="O13" i="3"/>
  <c r="P14" i="3"/>
  <c r="P15" i="3"/>
  <c r="M16" i="3"/>
  <c r="P16" i="3"/>
  <c r="M12" i="3"/>
  <c r="N16" i="3"/>
  <c r="M23" i="1"/>
  <c r="M15" i="1"/>
  <c r="M27" i="1"/>
  <c r="M28" i="1"/>
  <c r="M19" i="1"/>
  <c r="Q19" i="5" l="1"/>
  <c r="Q26" i="5"/>
  <c r="R26" i="5"/>
  <c r="R24" i="5"/>
  <c r="Q24" i="5"/>
  <c r="Q18" i="5"/>
  <c r="R18" i="5"/>
  <c r="R20" i="5"/>
  <c r="Q20" i="5"/>
  <c r="R19" i="1"/>
  <c r="R27" i="1"/>
  <c r="R23" i="1"/>
  <c r="R28" i="1"/>
  <c r="R15" i="1"/>
</calcChain>
</file>

<file path=xl/sharedStrings.xml><?xml version="1.0" encoding="utf-8"?>
<sst xmlns="http://schemas.openxmlformats.org/spreadsheetml/2006/main" count="133" uniqueCount="47">
  <si>
    <t>MODALIDADE</t>
  </si>
  <si>
    <t>VISA</t>
  </si>
  <si>
    <t>ELO</t>
  </si>
  <si>
    <t>MASTER</t>
  </si>
  <si>
    <t>DÉBITO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</si>
  <si>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</si>
  <si>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</si>
  <si>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</si>
  <si>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</si>
  <si>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</si>
  <si>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</si>
  <si>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</si>
  <si>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</si>
  <si>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</si>
  <si>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</si>
  <si>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11x</t>
  </si>
  <si>
    <t>12x</t>
  </si>
  <si>
    <t>VALOR PRETENDIDO</t>
  </si>
  <si>
    <t>TAXAS</t>
  </si>
  <si>
    <t>13x</t>
  </si>
  <si>
    <t>14x</t>
  </si>
  <si>
    <t>15x</t>
  </si>
  <si>
    <t>16x</t>
  </si>
  <si>
    <t>17x</t>
  </si>
  <si>
    <t>18x</t>
  </si>
  <si>
    <t>TAXA ELO 1,39%</t>
  </si>
  <si>
    <t>TAXA VISA/MASTER 0,95%</t>
  </si>
  <si>
    <t>VALOR DO CFC</t>
  </si>
  <si>
    <t>**Altere apenas o campo amarelo com o valor pretendido</t>
  </si>
  <si>
    <t>AMEX</t>
  </si>
  <si>
    <t>HIPER</t>
  </si>
  <si>
    <t>SIMULAÇÃO RENDIMENTO  - QUANTO IREI RECEBER NA MINHA CONTA</t>
  </si>
  <si>
    <t>Vantagem: sem cobrança de aluguel . recebimento no mesmo dia da operação</t>
  </si>
  <si>
    <t xml:space="preserve">TAXAS </t>
  </si>
  <si>
    <r>
      <rPr>
        <sz val="28"/>
        <color theme="0"/>
        <rFont val="Amasis MT Pro Black"/>
        <family val="1"/>
      </rPr>
      <t>SIMULAÇÃO DE TAXAS</t>
    </r>
    <r>
      <rPr>
        <sz val="28"/>
        <color theme="1"/>
        <rFont val="Amasis MT Pro Black"/>
        <family val="1"/>
      </rPr>
      <t xml:space="preserve"> </t>
    </r>
  </si>
  <si>
    <t>STONE  - QUANTO IREI RECEBER NA MINHA CONTA</t>
  </si>
  <si>
    <t>SIMULAÇÃO DE TAXAS</t>
  </si>
  <si>
    <t>Contato: Roberto de Araújo (71) 99673-0547</t>
  </si>
  <si>
    <t xml:space="preserve">VANTAGENS: Sem aluguel das maquinetas .  recebimento no dia seguinte a operação  . Plataforma de consciliação bancária (EQUAL).  OBS.: Taxa de Antecipação: 1,48%. </t>
  </si>
  <si>
    <t>MERCADO PAGO -  QUANTO IREI RECEBER NA MINHA CONTA?</t>
  </si>
  <si>
    <r>
      <t xml:space="preserve">**Altere apenas o campo amarelo com o valor pretendido /  </t>
    </r>
    <r>
      <rPr>
        <b/>
        <sz val="11"/>
        <color rgb="FFFF0000"/>
        <rFont val="Calibri"/>
        <family val="2"/>
        <scheme val="minor"/>
      </rPr>
      <t>* ùltima atualização Março/2023</t>
    </r>
  </si>
  <si>
    <t>CONTATO: Vitor Lins Especialista STONE (71) 9 9729-4642 * ùltima atualização Março/2023</t>
  </si>
  <si>
    <t>TAXA VISA/MASTER 1,09%</t>
  </si>
  <si>
    <r>
      <t xml:space="preserve">CONTATO: </t>
    </r>
    <r>
      <rPr>
        <sz val="14"/>
        <color theme="1"/>
        <rFont val="Calibri"/>
        <family val="2"/>
        <scheme val="minor"/>
      </rPr>
      <t>Geraldo (71) 9 8522-1825</t>
    </r>
  </si>
  <si>
    <r>
      <t>VANTAGENS:</t>
    </r>
    <r>
      <rPr>
        <sz val="14"/>
        <color theme="1"/>
        <rFont val="Calibri"/>
        <family val="2"/>
        <scheme val="minor"/>
      </rPr>
      <t xml:space="preserve"> Mesma TAXA para TODAS as BANDEIRA. O CADASTRO DEVE ser feito até dia 15 de cada mês. </t>
    </r>
  </si>
  <si>
    <t>SIMULAÇÃO PIN PAG  - QUANTO IREI RECEBER NA MINHA CONTA</t>
  </si>
  <si>
    <t>Contato: Comercial Nordeste:
Email: rosemeire.silva@pinpag.com.br
Celular: 11 99990-2315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</si>
</sst>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1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7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Amasis MT Pro Black"/>
      <family val="1"/>
    </font>
    <font>
      <sz val="28"/>
      <color theme="1"/>
      <name val="Amasis MT Pro Black"/>
      <family val="1"/>
    </font>
    <font>
      <sz val="28"/>
      <color theme="0"/>
      <name val="Amasis MT Pro Black"/>
      <family val="1"/>
    </font>
    <font>
      <b/>
      <sz val="24"/>
      <color theme="0"/>
      <name val="Amasis MT Pro Black"/>
      <family val="1"/>
    </font>
    <font>
      <b/>
      <sz val="16"/>
      <color theme="0"/>
      <name val="Amasis MT Pro Black"/>
      <family val="1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2B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4" fillId="5" borderId="1" xfId="0" applyFont="1" applyFill="1" applyBorder="1" applyAlignment="1" applyProtection="1">
      <alignment horizontal="left" vertical="center"/>
      <protection hidden="1"/>
    </xf>
    <xf numFmtId="0" fontId="3" fillId="4" borderId="1" xfId="0" applyFont="1" applyFill="1" applyBorder="1" applyProtection="1">
      <protection hidden="1"/>
    </xf>
    <xf numFmtId="8" fontId="4" fillId="10" borderId="1" xfId="0" applyNumberFormat="1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5" fillId="6" borderId="1" xfId="0" applyFont="1" applyFill="1" applyBorder="1" applyAlignment="1" applyProtection="1">
      <alignment horizontal="left"/>
      <protection hidden="1"/>
    </xf>
    <xf numFmtId="8" fontId="4" fillId="7" borderId="1" xfId="0" applyNumberFormat="1" applyFont="1" applyFill="1" applyBorder="1" applyAlignment="1" applyProtection="1">
      <alignment horizontal="left" vertical="center"/>
      <protection hidden="1"/>
    </xf>
    <xf numFmtId="8" fontId="4" fillId="8" borderId="1" xfId="0" applyNumberFormat="1" applyFont="1" applyFill="1" applyBorder="1" applyAlignment="1" applyProtection="1">
      <alignment horizontal="left" vertical="center"/>
      <protection hidden="1"/>
    </xf>
    <xf numFmtId="10" fontId="4" fillId="6" borderId="1" xfId="0" applyNumberFormat="1" applyFont="1" applyFill="1" applyBorder="1" applyAlignment="1" applyProtection="1">
      <alignment horizontal="left"/>
      <protection hidden="1"/>
    </xf>
    <xf numFmtId="8" fontId="4" fillId="8" borderId="1" xfId="0" applyNumberFormat="1" applyFont="1" applyFill="1" applyBorder="1" applyAlignment="1" applyProtection="1">
      <alignment horizontal="left"/>
      <protection hidden="1"/>
    </xf>
    <xf numFmtId="8" fontId="4" fillId="9" borderId="1" xfId="0" applyNumberFormat="1" applyFont="1" applyFill="1" applyBorder="1" applyAlignment="1" applyProtection="1">
      <alignment horizontal="left" vertical="center"/>
      <protection hidden="1"/>
    </xf>
    <xf numFmtId="8" fontId="4" fillId="9" borderId="1" xfId="0" applyNumberFormat="1" applyFont="1" applyFill="1" applyBorder="1" applyAlignment="1" applyProtection="1">
      <alignment horizontal="left"/>
      <protection hidden="1"/>
    </xf>
    <xf numFmtId="0" fontId="7" fillId="12" borderId="1" xfId="0" applyFont="1" applyFill="1" applyBorder="1" applyAlignment="1" applyProtection="1">
      <alignment horizontal="left"/>
      <protection hidden="1"/>
    </xf>
    <xf numFmtId="10" fontId="4" fillId="12" borderId="1" xfId="0" applyNumberFormat="1" applyFont="1" applyFill="1" applyBorder="1" applyAlignment="1" applyProtection="1">
      <alignment horizontal="left"/>
      <protection hidden="1"/>
    </xf>
    <xf numFmtId="8" fontId="4" fillId="13" borderId="1" xfId="0" applyNumberFormat="1" applyFont="1" applyFill="1" applyBorder="1" applyAlignment="1" applyProtection="1">
      <alignment horizontal="left" vertical="center"/>
      <protection hidden="1"/>
    </xf>
    <xf numFmtId="8" fontId="4" fillId="13" borderId="1" xfId="0" applyNumberFormat="1" applyFont="1" applyFill="1" applyBorder="1" applyAlignment="1" applyProtection="1">
      <alignment horizontal="left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8" fontId="4" fillId="14" borderId="1" xfId="0" applyNumberFormat="1" applyFont="1" applyFill="1" applyBorder="1" applyAlignment="1" applyProtection="1">
      <alignment horizontal="left"/>
      <protection hidden="1"/>
    </xf>
    <xf numFmtId="8" fontId="4" fillId="15" borderId="1" xfId="0" applyNumberFormat="1" applyFont="1" applyFill="1" applyBorder="1" applyAlignment="1" applyProtection="1">
      <alignment horizontal="left" vertical="center"/>
      <protection hidden="1"/>
    </xf>
    <xf numFmtId="0" fontId="0" fillId="16" borderId="1" xfId="0" applyFill="1" applyBorder="1"/>
    <xf numFmtId="8" fontId="4" fillId="16" borderId="1" xfId="0" applyNumberFormat="1" applyFont="1" applyFill="1" applyBorder="1" applyAlignment="1" applyProtection="1">
      <alignment horizontal="left" vertical="center"/>
      <protection hidden="1"/>
    </xf>
    <xf numFmtId="0" fontId="0" fillId="0" borderId="1" xfId="0" applyBorder="1"/>
    <xf numFmtId="0" fontId="3" fillId="4" borderId="9" xfId="0" applyFont="1" applyFill="1" applyBorder="1" applyProtection="1">
      <protection hidden="1"/>
    </xf>
    <xf numFmtId="0" fontId="0" fillId="0" borderId="2" xfId="0" applyBorder="1"/>
    <xf numFmtId="0" fontId="9" fillId="11" borderId="3" xfId="0" applyFont="1" applyFill="1" applyBorder="1" applyAlignment="1">
      <alignment horizontal="left"/>
    </xf>
    <xf numFmtId="0" fontId="9" fillId="11" borderId="0" xfId="0" applyFont="1" applyFill="1" applyAlignment="1">
      <alignment horizontal="left"/>
    </xf>
    <xf numFmtId="0" fontId="9" fillId="11" borderId="2" xfId="0" applyFont="1" applyFill="1" applyBorder="1" applyAlignment="1">
      <alignment horizontal="left"/>
    </xf>
    <xf numFmtId="10" fontId="4" fillId="9" borderId="1" xfId="0" applyNumberFormat="1" applyFont="1" applyFill="1" applyBorder="1" applyAlignment="1" applyProtection="1">
      <alignment horizontal="left" vertical="center"/>
      <protection hidden="1"/>
    </xf>
    <xf numFmtId="10" fontId="4" fillId="9" borderId="1" xfId="0" applyNumberFormat="1" applyFont="1" applyFill="1" applyBorder="1" applyAlignment="1" applyProtection="1">
      <alignment horizontal="left"/>
      <protection hidden="1"/>
    </xf>
    <xf numFmtId="0" fontId="12" fillId="17" borderId="0" xfId="0" applyFont="1" applyFill="1" applyAlignment="1">
      <alignment vertical="center"/>
    </xf>
    <xf numFmtId="8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18" borderId="0" xfId="0" applyFont="1" applyFill="1" applyAlignment="1" applyProtection="1">
      <alignment horizontal="center" vertical="center"/>
      <protection hidden="1"/>
    </xf>
    <xf numFmtId="0" fontId="16" fillId="18" borderId="0" xfId="0" applyFont="1" applyFill="1" applyAlignment="1" applyProtection="1">
      <alignment horizontal="center" vertical="center"/>
      <protection hidden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13" fillId="17" borderId="0" xfId="0" applyFon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5" fillId="11" borderId="5" xfId="0" applyFont="1" applyFill="1" applyBorder="1" applyAlignment="1" applyProtection="1">
      <alignment horizontal="left"/>
      <protection hidden="1"/>
    </xf>
    <xf numFmtId="0" fontId="5" fillId="11" borderId="6" xfId="0" applyFont="1" applyFill="1" applyBorder="1" applyAlignment="1" applyProtection="1">
      <alignment horizontal="left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  <xf numFmtId="0" fontId="14" fillId="17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8" fillId="19" borderId="3" xfId="0" applyFont="1" applyFill="1" applyBorder="1" applyAlignment="1">
      <alignment horizontal="center" vertical="center"/>
    </xf>
    <xf numFmtId="0" fontId="6" fillId="19" borderId="0" xfId="0" applyFont="1" applyFill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/>
    </xf>
    <xf numFmtId="0" fontId="5" fillId="11" borderId="5" xfId="0" applyFont="1" applyFill="1" applyBorder="1" applyAlignment="1">
      <alignment horizontal="left"/>
    </xf>
    <xf numFmtId="0" fontId="5" fillId="11" borderId="6" xfId="0" applyFont="1" applyFill="1" applyBorder="1" applyAlignment="1">
      <alignment horizontal="left"/>
    </xf>
    <xf numFmtId="8" fontId="4" fillId="2" borderId="1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left"/>
    </xf>
    <xf numFmtId="0" fontId="9" fillId="11" borderId="0" xfId="0" applyFont="1" applyFill="1" applyAlignment="1">
      <alignment horizontal="left"/>
    </xf>
    <xf numFmtId="0" fontId="9" fillId="11" borderId="2" xfId="0" applyFont="1" applyFill="1" applyBorder="1" applyAlignment="1">
      <alignment horizontal="left"/>
    </xf>
    <xf numFmtId="0" fontId="10" fillId="17" borderId="0" xfId="0" applyFont="1" applyFill="1" applyAlignment="1">
      <alignment horizontal="center" vertical="center"/>
    </xf>
    <xf numFmtId="0" fontId="9" fillId="11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B2B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68385</xdr:colOff>
      <xdr:row>0</xdr:row>
      <xdr:rowOff>0</xdr:rowOff>
    </xdr:from>
    <xdr:to>
      <xdr:col>7</xdr:col>
      <xdr:colOff>1056287</xdr:colOff>
      <xdr:row>1</xdr:row>
      <xdr:rowOff>601979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A458F9-6F49-4D18-85CC-9F8D16AC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585" y="0"/>
          <a:ext cx="987902" cy="792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297656</xdr:colOff>
      <xdr:row>0</xdr:row>
      <xdr:rowOff>1</xdr:rowOff>
    </xdr:from>
    <xdr:to>
      <xdr:col>7</xdr:col>
      <xdr:colOff>1285558</xdr:colOff>
      <xdr:row>4</xdr:row>
      <xdr:rowOff>39686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6359B5-F30B-7C80-2934-A9E1E34D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812" y="1"/>
          <a:ext cx="987902" cy="793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68385</xdr:colOff>
      <xdr:row>0</xdr:row>
      <xdr:rowOff>0</xdr:rowOff>
    </xdr:from>
    <xdr:to>
      <xdr:col>7</xdr:col>
      <xdr:colOff>1056287</xdr:colOff>
      <xdr:row>1</xdr:row>
      <xdr:rowOff>601979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93FA529-F0D6-4EC0-B795-0EDD2E3FB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231" y="0"/>
          <a:ext cx="987902" cy="787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987902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E50E19-1B9E-4742-8E8E-E536A7D53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156" y="0"/>
          <a:ext cx="987902" cy="793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05BC-0C47-4ADC-91B1-B55C537533B7}">
  <dimension ref="H1:Q27"/>
  <sheetViews>
    <sheetView tabSelected="1" zoomScale="71" zoomScaleNormal="71" workbookViewId="0">
      <selection activeCell="H3" sqref="H3:Q4"/>
    </sheetView>
  </sheetViews>
  <sheetFormatPr defaultRowHeight="15" x14ac:dyDescent="0.25"/>
  <cols>
    <col min="8" max="8" width="37.28515625" customWidth="1"/>
    <col min="9" max="9" width="19" bestFit="1" customWidth="1"/>
    <col min="10" max="10" width="16.42578125" customWidth="1"/>
    <col min="11" max="11" width="19.7109375" customWidth="1"/>
    <col min="12" max="12" width="17.42578125" customWidth="1"/>
    <col min="13" max="13" width="15.85546875" customWidth="1"/>
    <col min="14" max="14" width="16.140625" customWidth="1"/>
    <col min="15" max="15" width="19.28515625" customWidth="1"/>
    <col min="16" max="17" width="20" bestFit="1" customWidth="1"/>
  </cols>
  <sheetData>
    <row r="1" spans="8:17" x14ac:dyDescent="0.25">
      <c r="H1" s="44" t="s">
        <v>36</v>
      </c>
      <c r="I1" s="60"/>
      <c r="J1" s="60"/>
      <c r="K1" s="60"/>
      <c r="L1" s="60"/>
      <c r="M1" s="60"/>
      <c r="N1" s="60"/>
      <c r="O1" s="60"/>
      <c r="P1" s="60"/>
      <c r="Q1" s="60"/>
    </row>
    <row r="2" spans="8:17" ht="54" customHeight="1" x14ac:dyDescent="0.25"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8:17" x14ac:dyDescent="0.25">
      <c r="H3" s="49" t="s">
        <v>45</v>
      </c>
      <c r="I3" s="50"/>
      <c r="J3" s="50"/>
      <c r="K3" s="50"/>
      <c r="L3" s="50"/>
      <c r="M3" s="50"/>
      <c r="N3" s="50"/>
      <c r="O3" s="50"/>
      <c r="P3" s="50"/>
      <c r="Q3" s="51"/>
    </row>
    <row r="4" spans="8:17" ht="38.1" customHeight="1" x14ac:dyDescent="0.25">
      <c r="H4" s="52"/>
      <c r="I4" s="50"/>
      <c r="J4" s="50"/>
      <c r="K4" s="50"/>
      <c r="L4" s="50"/>
      <c r="M4" s="50"/>
      <c r="N4" s="50"/>
      <c r="O4" s="50"/>
      <c r="P4" s="50"/>
      <c r="Q4" s="51"/>
    </row>
    <row r="5" spans="8:17" ht="21" customHeight="1" x14ac:dyDescent="0.25">
      <c r="H5" s="57" t="s">
        <v>32</v>
      </c>
      <c r="I5" s="58"/>
      <c r="J5" s="58"/>
      <c r="K5" s="58"/>
      <c r="L5" s="58"/>
      <c r="M5" s="58"/>
      <c r="N5" s="58"/>
      <c r="O5" s="58"/>
      <c r="P5" s="58"/>
      <c r="Q5" s="59"/>
    </row>
    <row r="6" spans="8:17" ht="47.25" x14ac:dyDescent="0.25">
      <c r="H6" s="61" t="s">
        <v>46</v>
      </c>
      <c r="I6" s="27"/>
      <c r="J6" s="27"/>
      <c r="K6" s="27"/>
      <c r="L6" s="27"/>
      <c r="M6" s="27"/>
      <c r="N6" s="27"/>
      <c r="O6" s="27"/>
      <c r="P6" s="27"/>
      <c r="Q6" s="28"/>
    </row>
    <row r="7" spans="8:17" x14ac:dyDescent="0.25">
      <c r="H7" s="53" t="s">
        <v>40</v>
      </c>
      <c r="I7" s="54"/>
      <c r="J7" s="54"/>
      <c r="K7" s="54"/>
      <c r="L7" s="54"/>
      <c r="M7" s="54"/>
      <c r="N7" s="54"/>
      <c r="O7" s="54"/>
      <c r="P7" s="54"/>
      <c r="Q7" s="55"/>
    </row>
    <row r="8" spans="8:17" ht="21" x14ac:dyDescent="0.35">
      <c r="H8" s="4" t="s">
        <v>17</v>
      </c>
      <c r="I8" s="6" t="s">
        <v>0</v>
      </c>
      <c r="J8" s="6" t="s">
        <v>18</v>
      </c>
      <c r="K8" s="6" t="s">
        <v>1</v>
      </c>
      <c r="L8" s="6" t="s">
        <v>3</v>
      </c>
      <c r="M8" s="6" t="s">
        <v>30</v>
      </c>
      <c r="N8" s="6" t="s">
        <v>2</v>
      </c>
      <c r="O8" s="6" t="s">
        <v>29</v>
      </c>
      <c r="P8" s="6" t="s">
        <v>27</v>
      </c>
      <c r="Q8" s="18"/>
    </row>
    <row r="9" spans="8:17" ht="18.75" x14ac:dyDescent="0.3">
      <c r="H9" s="56">
        <v>2037.4</v>
      </c>
      <c r="I9" s="3"/>
      <c r="J9" s="7"/>
      <c r="K9" s="8"/>
      <c r="L9" s="20"/>
      <c r="M9" s="12"/>
      <c r="N9" s="16"/>
      <c r="O9" s="21"/>
      <c r="P9" s="5"/>
      <c r="Q9" s="19"/>
    </row>
    <row r="10" spans="8:17" ht="18.75" x14ac:dyDescent="0.3">
      <c r="H10" s="56"/>
      <c r="I10" s="3" t="s">
        <v>5</v>
      </c>
      <c r="J10" s="10">
        <v>3.5000000000000003E-2</v>
      </c>
      <c r="K10" s="8">
        <f>H9*J10</f>
        <v>71.309000000000012</v>
      </c>
      <c r="L10" s="9">
        <f t="shared" ref="L10:M21" si="0">K10</f>
        <v>71.309000000000012</v>
      </c>
      <c r="M10" s="12">
        <f t="shared" si="0"/>
        <v>71.309000000000012</v>
      </c>
      <c r="N10" s="16">
        <f t="shared" ref="N10:O21" si="1">K10</f>
        <v>71.309000000000012</v>
      </c>
      <c r="O10" s="22">
        <f t="shared" si="1"/>
        <v>71.309000000000012</v>
      </c>
      <c r="P10" s="5">
        <f>H9-L10</f>
        <v>1966.0910000000001</v>
      </c>
      <c r="Q10" s="19"/>
    </row>
    <row r="11" spans="8:17" ht="18.75" x14ac:dyDescent="0.3">
      <c r="H11" s="56"/>
      <c r="I11" s="3" t="s">
        <v>6</v>
      </c>
      <c r="J11" s="10">
        <v>5.6000000000000001E-2</v>
      </c>
      <c r="K11" s="8">
        <f>H9*J11</f>
        <v>114.09440000000001</v>
      </c>
      <c r="L11" s="9">
        <f t="shared" si="0"/>
        <v>114.09440000000001</v>
      </c>
      <c r="M11" s="12">
        <f t="shared" si="0"/>
        <v>114.09440000000001</v>
      </c>
      <c r="N11" s="16">
        <f t="shared" si="1"/>
        <v>114.09440000000001</v>
      </c>
      <c r="O11" s="22">
        <f t="shared" si="1"/>
        <v>114.09440000000001</v>
      </c>
      <c r="P11" s="5">
        <f>H9-L11</f>
        <v>1923.3056000000001</v>
      </c>
      <c r="Q11" s="19"/>
    </row>
    <row r="12" spans="8:17" ht="18.75" x14ac:dyDescent="0.3">
      <c r="H12" s="56"/>
      <c r="I12" s="3" t="s">
        <v>7</v>
      </c>
      <c r="J12" s="10">
        <v>6.4000000000000001E-2</v>
      </c>
      <c r="K12" s="8">
        <f>H9*J12</f>
        <v>130.39360000000002</v>
      </c>
      <c r="L12" s="9">
        <f t="shared" si="0"/>
        <v>130.39360000000002</v>
      </c>
      <c r="M12" s="12">
        <f t="shared" si="0"/>
        <v>130.39360000000002</v>
      </c>
      <c r="N12" s="16">
        <f t="shared" si="1"/>
        <v>130.39360000000002</v>
      </c>
      <c r="O12" s="22">
        <f t="shared" si="1"/>
        <v>130.39360000000002</v>
      </c>
      <c r="P12" s="5">
        <f>H9-L12</f>
        <v>1907.0064</v>
      </c>
      <c r="Q12" s="19"/>
    </row>
    <row r="13" spans="8:17" ht="18.75" x14ac:dyDescent="0.3">
      <c r="H13" s="56"/>
      <c r="I13" s="3" t="s">
        <v>8</v>
      </c>
      <c r="J13" s="10">
        <v>7.0999999999999994E-2</v>
      </c>
      <c r="K13" s="8">
        <f>H9*J13</f>
        <v>144.65539999999999</v>
      </c>
      <c r="L13" s="9">
        <f t="shared" si="0"/>
        <v>144.65539999999999</v>
      </c>
      <c r="M13" s="12">
        <f t="shared" si="0"/>
        <v>144.65539999999999</v>
      </c>
      <c r="N13" s="16">
        <f t="shared" si="1"/>
        <v>144.65539999999999</v>
      </c>
      <c r="O13" s="22">
        <f t="shared" si="1"/>
        <v>144.65539999999999</v>
      </c>
      <c r="P13" s="5">
        <f>H9-L13</f>
        <v>1892.7446</v>
      </c>
      <c r="Q13" s="19"/>
    </row>
    <row r="14" spans="8:17" ht="18.75" x14ac:dyDescent="0.3">
      <c r="H14" s="56"/>
      <c r="I14" s="3" t="s">
        <v>9</v>
      </c>
      <c r="J14" s="10">
        <v>7.9000000000000001E-2</v>
      </c>
      <c r="K14" s="8">
        <f>H9*J14</f>
        <v>160.9546</v>
      </c>
      <c r="L14" s="9">
        <f t="shared" si="0"/>
        <v>160.9546</v>
      </c>
      <c r="M14" s="12">
        <f t="shared" si="0"/>
        <v>160.9546</v>
      </c>
      <c r="N14" s="16">
        <f t="shared" si="1"/>
        <v>160.9546</v>
      </c>
      <c r="O14" s="22">
        <f t="shared" si="1"/>
        <v>160.9546</v>
      </c>
      <c r="P14" s="5">
        <f>H9-L14</f>
        <v>1876.4454000000001</v>
      </c>
      <c r="Q14" s="19"/>
    </row>
    <row r="15" spans="8:17" ht="18.75" x14ac:dyDescent="0.3">
      <c r="H15" s="56"/>
      <c r="I15" s="3" t="s">
        <v>10</v>
      </c>
      <c r="J15" s="10">
        <v>8.5999999999999993E-2</v>
      </c>
      <c r="K15" s="8">
        <f>H9*J15</f>
        <v>175.21639999999999</v>
      </c>
      <c r="L15" s="9">
        <f t="shared" si="0"/>
        <v>175.21639999999999</v>
      </c>
      <c r="M15" s="12">
        <f t="shared" si="0"/>
        <v>175.21639999999999</v>
      </c>
      <c r="N15" s="16">
        <f t="shared" si="1"/>
        <v>175.21639999999999</v>
      </c>
      <c r="O15" s="22">
        <f t="shared" si="1"/>
        <v>175.21639999999999</v>
      </c>
      <c r="P15" s="5">
        <f>H9-L15</f>
        <v>1862.1836000000001</v>
      </c>
      <c r="Q15" s="19"/>
    </row>
    <row r="16" spans="8:17" ht="18.75" x14ac:dyDescent="0.3">
      <c r="H16" s="56"/>
      <c r="I16" s="3" t="s">
        <v>11</v>
      </c>
      <c r="J16" s="10">
        <v>9.8000000000000004E-2</v>
      </c>
      <c r="K16" s="8">
        <f>H9*J16</f>
        <v>199.66520000000003</v>
      </c>
      <c r="L16" s="9">
        <f t="shared" si="0"/>
        <v>199.66520000000003</v>
      </c>
      <c r="M16" s="12">
        <f t="shared" si="0"/>
        <v>199.66520000000003</v>
      </c>
      <c r="N16" s="16">
        <f t="shared" si="1"/>
        <v>199.66520000000003</v>
      </c>
      <c r="O16" s="22">
        <f t="shared" si="1"/>
        <v>199.66520000000003</v>
      </c>
      <c r="P16" s="5">
        <f>H9-L16</f>
        <v>1837.7348000000002</v>
      </c>
      <c r="Q16" s="19"/>
    </row>
    <row r="17" spans="8:17" ht="18.75" x14ac:dyDescent="0.3">
      <c r="H17" s="56"/>
      <c r="I17" s="3" t="s">
        <v>12</v>
      </c>
      <c r="J17" s="10">
        <v>0.105</v>
      </c>
      <c r="K17" s="8">
        <f>H9*J17</f>
        <v>213.92699999999999</v>
      </c>
      <c r="L17" s="9">
        <f t="shared" si="0"/>
        <v>213.92699999999999</v>
      </c>
      <c r="M17" s="12">
        <f t="shared" si="0"/>
        <v>213.92699999999999</v>
      </c>
      <c r="N17" s="16">
        <f t="shared" si="1"/>
        <v>213.92699999999999</v>
      </c>
      <c r="O17" s="22">
        <f t="shared" si="1"/>
        <v>213.92699999999999</v>
      </c>
      <c r="P17" s="5">
        <f>H9-L17</f>
        <v>1823.4730000000002</v>
      </c>
      <c r="Q17" s="19"/>
    </row>
    <row r="18" spans="8:17" ht="18.75" x14ac:dyDescent="0.3">
      <c r="H18" s="56"/>
      <c r="I18" s="3" t="s">
        <v>13</v>
      </c>
      <c r="J18" s="10">
        <v>0.112</v>
      </c>
      <c r="K18" s="8">
        <f>H9*J18</f>
        <v>228.18880000000001</v>
      </c>
      <c r="L18" s="9">
        <f t="shared" si="0"/>
        <v>228.18880000000001</v>
      </c>
      <c r="M18" s="12">
        <f t="shared" si="0"/>
        <v>228.18880000000001</v>
      </c>
      <c r="N18" s="16">
        <f t="shared" si="1"/>
        <v>228.18880000000001</v>
      </c>
      <c r="O18" s="22">
        <f t="shared" si="1"/>
        <v>228.18880000000001</v>
      </c>
      <c r="P18" s="5">
        <f>H9-L18</f>
        <v>1809.2112000000002</v>
      </c>
      <c r="Q18" s="19"/>
    </row>
    <row r="19" spans="8:17" ht="18.75" x14ac:dyDescent="0.3">
      <c r="H19" s="56"/>
      <c r="I19" s="3" t="s">
        <v>14</v>
      </c>
      <c r="J19" s="10">
        <v>0.12</v>
      </c>
      <c r="K19" s="8">
        <f>H9*J19</f>
        <v>244.488</v>
      </c>
      <c r="L19" s="9">
        <f t="shared" si="0"/>
        <v>244.488</v>
      </c>
      <c r="M19" s="12">
        <f t="shared" si="0"/>
        <v>244.488</v>
      </c>
      <c r="N19" s="16">
        <f t="shared" si="1"/>
        <v>244.488</v>
      </c>
      <c r="O19" s="22">
        <f t="shared" si="1"/>
        <v>244.488</v>
      </c>
      <c r="P19" s="5">
        <f>H9-L19</f>
        <v>1792.912</v>
      </c>
      <c r="Q19" s="19"/>
    </row>
    <row r="20" spans="8:17" ht="18.75" x14ac:dyDescent="0.3">
      <c r="H20" s="56"/>
      <c r="I20" s="3" t="s">
        <v>15</v>
      </c>
      <c r="J20" s="10">
        <v>0.127</v>
      </c>
      <c r="K20" s="8">
        <f>H9*J20</f>
        <v>258.74979999999999</v>
      </c>
      <c r="L20" s="9">
        <f t="shared" si="0"/>
        <v>258.74979999999999</v>
      </c>
      <c r="M20" s="12">
        <f t="shared" si="0"/>
        <v>258.74979999999999</v>
      </c>
      <c r="N20" s="16">
        <f t="shared" si="1"/>
        <v>258.74979999999999</v>
      </c>
      <c r="O20" s="22">
        <f t="shared" si="1"/>
        <v>258.74979999999999</v>
      </c>
      <c r="P20" s="5">
        <f>H9-L20</f>
        <v>1778.6502</v>
      </c>
      <c r="Q20" s="19"/>
    </row>
    <row r="21" spans="8:17" ht="18.75" x14ac:dyDescent="0.3">
      <c r="H21" s="56"/>
      <c r="I21" s="3" t="s">
        <v>16</v>
      </c>
      <c r="J21" s="10">
        <v>0.13500000000000001</v>
      </c>
      <c r="K21" s="8">
        <f>H9*J21</f>
        <v>275.04900000000004</v>
      </c>
      <c r="L21" s="9">
        <f t="shared" si="0"/>
        <v>275.04900000000004</v>
      </c>
      <c r="M21" s="12">
        <f t="shared" si="0"/>
        <v>275.04900000000004</v>
      </c>
      <c r="N21" s="16">
        <f t="shared" si="1"/>
        <v>275.04900000000004</v>
      </c>
      <c r="O21" s="22">
        <f t="shared" si="1"/>
        <v>275.04900000000004</v>
      </c>
      <c r="P21" s="5">
        <f>H9-L21</f>
        <v>1762.3510000000001</v>
      </c>
      <c r="Q21" s="19"/>
    </row>
    <row r="22" spans="8:17" ht="18.75" x14ac:dyDescent="0.3">
      <c r="H22" s="56"/>
      <c r="I22" s="3" t="s">
        <v>19</v>
      </c>
      <c r="J22" s="10">
        <v>0.14699999999999999</v>
      </c>
      <c r="K22" s="8"/>
      <c r="L22" s="11"/>
      <c r="M22" s="13"/>
      <c r="N22" s="17"/>
      <c r="O22" s="21"/>
      <c r="P22" s="5"/>
      <c r="Q22" s="19"/>
    </row>
    <row r="23" spans="8:17" ht="18.75" x14ac:dyDescent="0.3">
      <c r="H23" s="56"/>
      <c r="I23" s="3" t="s">
        <v>20</v>
      </c>
      <c r="J23" s="10">
        <v>0.154</v>
      </c>
      <c r="K23" s="8"/>
      <c r="L23" s="11"/>
      <c r="M23" s="13"/>
      <c r="N23" s="17"/>
      <c r="O23" s="21"/>
      <c r="P23" s="5"/>
      <c r="Q23" s="19"/>
    </row>
    <row r="24" spans="8:17" ht="18.75" x14ac:dyDescent="0.3">
      <c r="H24" s="56"/>
      <c r="I24" s="3" t="s">
        <v>21</v>
      </c>
      <c r="J24" s="10">
        <v>0.16200000000000001</v>
      </c>
      <c r="K24" s="8"/>
      <c r="L24" s="11"/>
      <c r="M24" s="13"/>
      <c r="N24" s="17"/>
      <c r="O24" s="21"/>
      <c r="P24" s="5"/>
      <c r="Q24" s="19"/>
    </row>
    <row r="25" spans="8:17" ht="18.75" x14ac:dyDescent="0.3">
      <c r="H25" s="56"/>
      <c r="I25" s="3" t="s">
        <v>22</v>
      </c>
      <c r="J25" s="10">
        <v>0.16900000000000001</v>
      </c>
      <c r="K25" s="8"/>
      <c r="L25" s="11"/>
      <c r="M25" s="13"/>
      <c r="N25" s="17"/>
      <c r="O25" s="21"/>
      <c r="P25" s="5"/>
      <c r="Q25" s="19"/>
    </row>
    <row r="26" spans="8:17" ht="18.75" x14ac:dyDescent="0.3">
      <c r="H26" s="56"/>
      <c r="I26" s="3" t="s">
        <v>23</v>
      </c>
      <c r="J26" s="10">
        <v>0.17699999999999999</v>
      </c>
      <c r="K26" s="8"/>
      <c r="L26" s="11"/>
      <c r="M26" s="13"/>
      <c r="N26" s="17"/>
      <c r="O26" s="21"/>
      <c r="P26" s="5"/>
      <c r="Q26" s="19"/>
    </row>
    <row r="27" spans="8:17" ht="18.75" x14ac:dyDescent="0.3">
      <c r="H27" s="56"/>
      <c r="I27" s="3" t="s">
        <v>24</v>
      </c>
      <c r="J27" s="10">
        <v>0.184</v>
      </c>
      <c r="K27" s="8"/>
      <c r="L27" s="11"/>
      <c r="M27" s="13"/>
      <c r="N27" s="17"/>
      <c r="O27" s="21"/>
      <c r="P27" s="5"/>
      <c r="Q27" s="19"/>
    </row>
  </sheetData>
  <sheetProtection selectLockedCells="1"/>
  <mergeCells count="5">
    <mergeCell ref="H1:Q2"/>
    <mergeCell ref="H3:Q4"/>
    <mergeCell ref="H5:Q5"/>
    <mergeCell ref="H7:Q7"/>
    <mergeCell ref="H9:H27"/>
  </mergeCells>
  <conditionalFormatting sqref="J10">
    <cfRule type="expression" priority="1">
      <formula>$G$17=$B$23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H35"/>
  <sheetViews>
    <sheetView zoomScale="50" zoomScaleNormal="50" workbookViewId="0">
      <selection activeCell="H13" sqref="H13:R13"/>
    </sheetView>
  </sheetViews>
  <sheetFormatPr defaultRowHeight="15" x14ac:dyDescent="0.25"/>
  <cols>
    <col min="6" max="6" width="6.42578125" customWidth="1"/>
    <col min="7" max="7" width="4.5703125" customWidth="1"/>
    <col min="8" max="8" width="27.28515625" bestFit="1" customWidth="1"/>
    <col min="9" max="9" width="19" bestFit="1" customWidth="1"/>
    <col min="10" max="10" width="24.42578125" bestFit="1" customWidth="1"/>
    <col min="11" max="11" width="17" customWidth="1"/>
    <col min="12" max="12" width="16" customWidth="1"/>
    <col min="13" max="13" width="20" bestFit="1" customWidth="1"/>
    <col min="14" max="14" width="16.85546875" customWidth="1"/>
    <col min="15" max="15" width="12.85546875" customWidth="1"/>
    <col min="16" max="16" width="20" bestFit="1" customWidth="1"/>
    <col min="17" max="17" width="15" bestFit="1" customWidth="1"/>
    <col min="18" max="18" width="20" bestFit="1" customWidth="1"/>
  </cols>
  <sheetData>
    <row r="1" spans="1:216" x14ac:dyDescent="0.25">
      <c r="H1" s="37" t="s">
        <v>34</v>
      </c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16" x14ac:dyDescent="0.25"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16" x14ac:dyDescent="0.25"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16" x14ac:dyDescent="0.25"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16" ht="9.6" customHeight="1" x14ac:dyDescent="0.25"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6" hidden="1" x14ac:dyDescent="0.25"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216" x14ac:dyDescent="0.25">
      <c r="H7" s="33" t="s">
        <v>39</v>
      </c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16" ht="13.5" customHeight="1" x14ac:dyDescent="0.5">
      <c r="F8" s="1"/>
      <c r="G8" s="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2"/>
      <c r="T8" s="2"/>
      <c r="U8" s="2"/>
      <c r="V8" s="2"/>
    </row>
    <row r="9" spans="1:216" ht="13.5" customHeight="1" x14ac:dyDescent="0.5">
      <c r="F9" s="1"/>
      <c r="G9" s="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2"/>
      <c r="T9" s="2"/>
      <c r="U9" s="2"/>
      <c r="V9" s="2"/>
    </row>
    <row r="10" spans="1:216" ht="13.5" customHeight="1" x14ac:dyDescent="0.5">
      <c r="F10" s="1"/>
      <c r="G10" s="2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2"/>
      <c r="T10" s="2"/>
      <c r="U10" s="2"/>
      <c r="V10" s="2"/>
    </row>
    <row r="11" spans="1:216" ht="13.5" customHeight="1" x14ac:dyDescent="0.5">
      <c r="F11" s="1"/>
      <c r="G11" s="2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2"/>
      <c r="T11" s="2"/>
      <c r="U11" s="2"/>
      <c r="V11" s="2"/>
    </row>
    <row r="12" spans="1:216" ht="15" customHeight="1" x14ac:dyDescent="0.5">
      <c r="F12" s="2"/>
      <c r="G12" s="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2"/>
      <c r="T12" s="2"/>
      <c r="U12" s="2"/>
      <c r="V12" s="2"/>
    </row>
    <row r="13" spans="1:216" s="23" customFormat="1" ht="42" customHeight="1" x14ac:dyDescent="0.3">
      <c r="A13"/>
      <c r="B13"/>
      <c r="C13"/>
      <c r="D13"/>
      <c r="E13"/>
      <c r="F13"/>
      <c r="G13" s="25"/>
      <c r="H13" s="39" t="s">
        <v>44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ht="39.6" customHeight="1" x14ac:dyDescent="0.3">
      <c r="G14" s="25"/>
      <c r="H14" s="35" t="s">
        <v>43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216" x14ac:dyDescent="0.25">
      <c r="G15" s="25"/>
      <c r="H15" s="41" t="s">
        <v>28</v>
      </c>
      <c r="I15" s="41"/>
      <c r="J15" s="41"/>
      <c r="K15" s="41"/>
      <c r="L15" s="41"/>
      <c r="M15" s="41"/>
      <c r="N15" s="41"/>
      <c r="O15" s="41"/>
      <c r="P15" s="41"/>
      <c r="Q15" s="41"/>
      <c r="R15" s="42"/>
    </row>
    <row r="16" spans="1:216" ht="21" x14ac:dyDescent="0.35">
      <c r="H16" s="24" t="s">
        <v>17</v>
      </c>
      <c r="I16" s="6" t="s">
        <v>0</v>
      </c>
      <c r="J16" s="6" t="s">
        <v>18</v>
      </c>
      <c r="K16" s="6" t="s">
        <v>1</v>
      </c>
      <c r="L16" s="6" t="s">
        <v>3</v>
      </c>
      <c r="M16" s="6" t="s">
        <v>27</v>
      </c>
      <c r="N16" s="6" t="s">
        <v>18</v>
      </c>
      <c r="O16" s="6" t="s">
        <v>2</v>
      </c>
      <c r="P16" s="6" t="s">
        <v>30</v>
      </c>
      <c r="Q16" s="6" t="s">
        <v>29</v>
      </c>
      <c r="R16" s="6" t="s">
        <v>27</v>
      </c>
    </row>
    <row r="17" spans="8:18" ht="18.75" x14ac:dyDescent="0.3">
      <c r="H17" s="32">
        <v>3635.88</v>
      </c>
      <c r="I17" s="3" t="s">
        <v>4</v>
      </c>
      <c r="J17" s="7" t="s">
        <v>42</v>
      </c>
      <c r="K17" s="8">
        <f>H17*(0.95%)</f>
        <v>34.540860000000002</v>
      </c>
      <c r="L17" s="9">
        <f>H17*(0.95%)</f>
        <v>34.540860000000002</v>
      </c>
      <c r="M17" s="5">
        <f>H17-L17</f>
        <v>3601.33914</v>
      </c>
      <c r="N17" s="14" t="s">
        <v>25</v>
      </c>
      <c r="O17" s="12">
        <f>H17*(1.39%)</f>
        <v>50.538731999999996</v>
      </c>
      <c r="P17" s="12">
        <f>H17*(1.39%)</f>
        <v>50.538731999999996</v>
      </c>
      <c r="Q17" s="12">
        <f>H17*(1.39%)</f>
        <v>50.538731999999996</v>
      </c>
      <c r="R17" s="5">
        <f>H17-O17</f>
        <v>3585.3412680000001</v>
      </c>
    </row>
    <row r="18" spans="8:18" ht="18.75" x14ac:dyDescent="0.3">
      <c r="H18" s="32"/>
      <c r="I18" s="3" t="s">
        <v>5</v>
      </c>
      <c r="J18" s="10">
        <v>3.09E-2</v>
      </c>
      <c r="K18" s="8">
        <f>H17*J18</f>
        <v>112.348692</v>
      </c>
      <c r="L18" s="9">
        <f t="shared" ref="L18:L29" si="0">K18</f>
        <v>112.348692</v>
      </c>
      <c r="M18" s="5">
        <f>H17-L18</f>
        <v>3523.5313080000001</v>
      </c>
      <c r="N18" s="10">
        <v>3.0800000000000001E-2</v>
      </c>
      <c r="O18" s="12">
        <f t="shared" ref="O18:Q29" si="1">K18</f>
        <v>112.348692</v>
      </c>
      <c r="P18" s="12">
        <f t="shared" si="1"/>
        <v>112.348692</v>
      </c>
      <c r="Q18" s="12">
        <f t="shared" si="1"/>
        <v>3523.5313080000001</v>
      </c>
      <c r="R18" s="5">
        <f t="shared" ref="R18:R29" si="2">M18</f>
        <v>3523.5313080000001</v>
      </c>
    </row>
    <row r="19" spans="8:18" ht="18.75" x14ac:dyDescent="0.3">
      <c r="H19" s="32"/>
      <c r="I19" s="3" t="s">
        <v>6</v>
      </c>
      <c r="J19" s="10">
        <v>4.9299999999999997E-2</v>
      </c>
      <c r="K19" s="8">
        <f>H17*J19</f>
        <v>179.248884</v>
      </c>
      <c r="L19" s="9">
        <f t="shared" si="0"/>
        <v>179.248884</v>
      </c>
      <c r="M19" s="5">
        <f>H17-L19</f>
        <v>3456.631116</v>
      </c>
      <c r="N19" s="10">
        <v>4.0899999999999999E-2</v>
      </c>
      <c r="O19" s="12">
        <f t="shared" si="1"/>
        <v>179.248884</v>
      </c>
      <c r="P19" s="12">
        <f t="shared" si="1"/>
        <v>179.248884</v>
      </c>
      <c r="Q19" s="12">
        <f t="shared" si="1"/>
        <v>3456.631116</v>
      </c>
      <c r="R19" s="5">
        <f t="shared" si="2"/>
        <v>3456.631116</v>
      </c>
    </row>
    <row r="20" spans="8:18" ht="18.75" x14ac:dyDescent="0.3">
      <c r="H20" s="32"/>
      <c r="I20" s="3" t="s">
        <v>7</v>
      </c>
      <c r="J20" s="10">
        <v>5.4800000000000001E-2</v>
      </c>
      <c r="K20" s="8">
        <f>H17*J20</f>
        <v>199.24622400000001</v>
      </c>
      <c r="L20" s="9">
        <f t="shared" si="0"/>
        <v>199.24622400000001</v>
      </c>
      <c r="M20" s="5">
        <f>H17-L20</f>
        <v>3436.6337760000001</v>
      </c>
      <c r="N20" s="10">
        <v>4.7899999999999998E-2</v>
      </c>
      <c r="O20" s="12">
        <f t="shared" si="1"/>
        <v>199.24622400000001</v>
      </c>
      <c r="P20" s="12">
        <f t="shared" si="1"/>
        <v>199.24622400000001</v>
      </c>
      <c r="Q20" s="12">
        <f t="shared" si="1"/>
        <v>3436.6337760000001</v>
      </c>
      <c r="R20" s="5">
        <f t="shared" si="2"/>
        <v>3436.6337760000001</v>
      </c>
    </row>
    <row r="21" spans="8:18" ht="18.75" x14ac:dyDescent="0.3">
      <c r="H21" s="32"/>
      <c r="I21" s="3" t="s">
        <v>8</v>
      </c>
      <c r="J21" s="10">
        <v>5.0200000000000002E-2</v>
      </c>
      <c r="K21" s="8">
        <f>H17*J21</f>
        <v>182.521176</v>
      </c>
      <c r="L21" s="9">
        <f t="shared" si="0"/>
        <v>182.521176</v>
      </c>
      <c r="M21" s="5">
        <f>H17-L21</f>
        <v>3453.3588239999999</v>
      </c>
      <c r="N21" s="10">
        <v>5.4949999999999999E-2</v>
      </c>
      <c r="O21" s="12">
        <f t="shared" si="1"/>
        <v>182.521176</v>
      </c>
      <c r="P21" s="12">
        <f t="shared" si="1"/>
        <v>182.521176</v>
      </c>
      <c r="Q21" s="12">
        <f t="shared" si="1"/>
        <v>3453.3588239999999</v>
      </c>
      <c r="R21" s="5">
        <f t="shared" si="2"/>
        <v>3453.3588239999999</v>
      </c>
    </row>
    <row r="22" spans="8:18" ht="18.75" x14ac:dyDescent="0.3">
      <c r="H22" s="32"/>
      <c r="I22" s="3" t="s">
        <v>9</v>
      </c>
      <c r="J22" s="10">
        <v>6.5500000000000003E-2</v>
      </c>
      <c r="K22" s="8">
        <f>H17*J22</f>
        <v>238.15014000000002</v>
      </c>
      <c r="L22" s="9">
        <f t="shared" si="0"/>
        <v>238.15014000000002</v>
      </c>
      <c r="M22" s="5">
        <f>H17-L22</f>
        <v>3397.7298599999999</v>
      </c>
      <c r="N22" s="10">
        <v>6.1899999999999997E-2</v>
      </c>
      <c r="O22" s="12">
        <f t="shared" si="1"/>
        <v>238.15014000000002</v>
      </c>
      <c r="P22" s="12">
        <f t="shared" si="1"/>
        <v>238.15014000000002</v>
      </c>
      <c r="Q22" s="12">
        <f t="shared" si="1"/>
        <v>3397.7298599999999</v>
      </c>
      <c r="R22" s="5">
        <f t="shared" si="2"/>
        <v>3397.7298599999999</v>
      </c>
    </row>
    <row r="23" spans="8:18" ht="18.75" x14ac:dyDescent="0.3">
      <c r="H23" s="32"/>
      <c r="I23" s="3" t="s">
        <v>10</v>
      </c>
      <c r="J23" s="10">
        <v>7.0699999999999999E-2</v>
      </c>
      <c r="K23" s="8">
        <f>H17*J23</f>
        <v>257.05671599999999</v>
      </c>
      <c r="L23" s="9">
        <f t="shared" si="0"/>
        <v>257.05671599999999</v>
      </c>
      <c r="M23" s="5">
        <f>H17-L23</f>
        <v>3378.8232840000001</v>
      </c>
      <c r="N23" s="10">
        <v>6.9000000000000006E-2</v>
      </c>
      <c r="O23" s="12">
        <f t="shared" si="1"/>
        <v>257.05671599999999</v>
      </c>
      <c r="P23" s="12">
        <f t="shared" si="1"/>
        <v>257.05671599999999</v>
      </c>
      <c r="Q23" s="12">
        <f t="shared" si="1"/>
        <v>3378.8232840000001</v>
      </c>
      <c r="R23" s="5">
        <f t="shared" si="2"/>
        <v>3378.8232840000001</v>
      </c>
    </row>
    <row r="24" spans="8:18" ht="18.75" x14ac:dyDescent="0.3">
      <c r="H24" s="32"/>
      <c r="I24" s="3" t="s">
        <v>11</v>
      </c>
      <c r="J24" s="10">
        <v>7.4899999999999994E-2</v>
      </c>
      <c r="K24" s="8">
        <f>H17*J24</f>
        <v>272.32741199999998</v>
      </c>
      <c r="L24" s="9">
        <f t="shared" si="0"/>
        <v>272.32741199999998</v>
      </c>
      <c r="M24" s="5">
        <f>H17-L24</f>
        <v>3363.552588</v>
      </c>
      <c r="N24" s="10">
        <v>7.5999999999999998E-2</v>
      </c>
      <c r="O24" s="12">
        <f t="shared" si="1"/>
        <v>272.32741199999998</v>
      </c>
      <c r="P24" s="12">
        <f t="shared" si="1"/>
        <v>272.32741199999998</v>
      </c>
      <c r="Q24" s="12">
        <f t="shared" si="1"/>
        <v>3363.552588</v>
      </c>
      <c r="R24" s="5">
        <f t="shared" si="2"/>
        <v>3363.552588</v>
      </c>
    </row>
    <row r="25" spans="8:18" ht="18.75" x14ac:dyDescent="0.3">
      <c r="H25" s="32"/>
      <c r="I25" s="3" t="s">
        <v>12</v>
      </c>
      <c r="J25" s="10">
        <v>9.0899999999999995E-2</v>
      </c>
      <c r="K25" s="8">
        <f>H17*J25</f>
        <v>330.50149199999998</v>
      </c>
      <c r="L25" s="9">
        <f t="shared" si="0"/>
        <v>330.50149199999998</v>
      </c>
      <c r="M25" s="5">
        <f>H17-L25</f>
        <v>3305.3785080000002</v>
      </c>
      <c r="N25" s="10">
        <v>8.3000000000000004E-2</v>
      </c>
      <c r="O25" s="12">
        <f t="shared" si="1"/>
        <v>330.50149199999998</v>
      </c>
      <c r="P25" s="12">
        <f t="shared" si="1"/>
        <v>330.50149199999998</v>
      </c>
      <c r="Q25" s="12">
        <f t="shared" si="1"/>
        <v>3305.3785080000002</v>
      </c>
      <c r="R25" s="5">
        <f t="shared" si="2"/>
        <v>3305.3785080000002</v>
      </c>
    </row>
    <row r="26" spans="8:18" ht="18.75" x14ac:dyDescent="0.3">
      <c r="H26" s="32"/>
      <c r="I26" s="3" t="s">
        <v>13</v>
      </c>
      <c r="J26" s="10">
        <v>9.69E-2</v>
      </c>
      <c r="K26" s="8">
        <f>H17*J26</f>
        <v>352.31677200000001</v>
      </c>
      <c r="L26" s="9">
        <f t="shared" si="0"/>
        <v>352.31677200000001</v>
      </c>
      <c r="M26" s="5">
        <f>H17-L26</f>
        <v>3283.563228</v>
      </c>
      <c r="N26" s="10">
        <v>0.09</v>
      </c>
      <c r="O26" s="12">
        <f t="shared" si="1"/>
        <v>352.31677200000001</v>
      </c>
      <c r="P26" s="12">
        <f t="shared" si="1"/>
        <v>352.31677200000001</v>
      </c>
      <c r="Q26" s="12">
        <f t="shared" si="1"/>
        <v>3283.563228</v>
      </c>
      <c r="R26" s="5">
        <f t="shared" si="2"/>
        <v>3283.563228</v>
      </c>
    </row>
    <row r="27" spans="8:18" ht="18.75" x14ac:dyDescent="0.3">
      <c r="H27" s="32"/>
      <c r="I27" s="3" t="s">
        <v>14</v>
      </c>
      <c r="J27" s="10">
        <v>0.1026</v>
      </c>
      <c r="K27" s="8">
        <f>H17*J27</f>
        <v>373.04128800000001</v>
      </c>
      <c r="L27" s="9">
        <f t="shared" si="0"/>
        <v>373.04128800000001</v>
      </c>
      <c r="M27" s="5">
        <f>H17-L27</f>
        <v>3262.8387120000002</v>
      </c>
      <c r="N27" s="10">
        <v>9.7000000000000003E-2</v>
      </c>
      <c r="O27" s="12">
        <f t="shared" si="1"/>
        <v>373.04128800000001</v>
      </c>
      <c r="P27" s="12">
        <f t="shared" si="1"/>
        <v>373.04128800000001</v>
      </c>
      <c r="Q27" s="12">
        <f t="shared" si="1"/>
        <v>3262.8387120000002</v>
      </c>
      <c r="R27" s="5">
        <f t="shared" si="2"/>
        <v>3262.8387120000002</v>
      </c>
    </row>
    <row r="28" spans="8:18" ht="18.75" x14ac:dyDescent="0.3">
      <c r="H28" s="32"/>
      <c r="I28" s="3" t="s">
        <v>15</v>
      </c>
      <c r="J28" s="10">
        <v>0.10829999999999999</v>
      </c>
      <c r="K28" s="8">
        <f>H17*J28</f>
        <v>393.765804</v>
      </c>
      <c r="L28" s="9">
        <f t="shared" si="0"/>
        <v>393.765804</v>
      </c>
      <c r="M28" s="5">
        <f>H17-L28</f>
        <v>3242.114196</v>
      </c>
      <c r="N28" s="10">
        <v>0.104</v>
      </c>
      <c r="O28" s="12">
        <f t="shared" si="1"/>
        <v>393.765804</v>
      </c>
      <c r="P28" s="12">
        <f t="shared" si="1"/>
        <v>393.765804</v>
      </c>
      <c r="Q28" s="12">
        <f t="shared" si="1"/>
        <v>3242.114196</v>
      </c>
      <c r="R28" s="5">
        <f t="shared" si="2"/>
        <v>3242.114196</v>
      </c>
    </row>
    <row r="29" spans="8:18" ht="18.75" x14ac:dyDescent="0.3">
      <c r="H29" s="32"/>
      <c r="I29" s="3" t="s">
        <v>16</v>
      </c>
      <c r="J29" s="10">
        <v>0.1138</v>
      </c>
      <c r="K29" s="8">
        <f>H17*J29</f>
        <v>413.76314400000001</v>
      </c>
      <c r="L29" s="9">
        <f t="shared" si="0"/>
        <v>413.76314400000001</v>
      </c>
      <c r="M29" s="5">
        <f>H17-L29</f>
        <v>3222.1168560000001</v>
      </c>
      <c r="N29" s="10">
        <v>0.111</v>
      </c>
      <c r="O29" s="12">
        <f t="shared" si="1"/>
        <v>413.76314400000001</v>
      </c>
      <c r="P29" s="12">
        <f t="shared" si="1"/>
        <v>413.76314400000001</v>
      </c>
      <c r="Q29" s="12">
        <f t="shared" si="1"/>
        <v>3222.1168560000001</v>
      </c>
      <c r="R29" s="5">
        <f t="shared" si="2"/>
        <v>3222.1168560000001</v>
      </c>
    </row>
    <row r="30" spans="8:18" ht="18.75" x14ac:dyDescent="0.3">
      <c r="H30" s="32"/>
      <c r="I30" s="3"/>
      <c r="J30" s="10"/>
      <c r="K30" s="8"/>
      <c r="L30" s="11"/>
      <c r="M30" s="5"/>
      <c r="N30" s="10"/>
      <c r="O30" s="13"/>
      <c r="P30" s="13"/>
      <c r="Q30" s="13"/>
      <c r="R30" s="5"/>
    </row>
    <row r="31" spans="8:18" ht="18.75" x14ac:dyDescent="0.3">
      <c r="H31" s="32"/>
      <c r="I31" s="3"/>
      <c r="J31" s="10"/>
      <c r="K31" s="8"/>
      <c r="L31" s="11"/>
      <c r="M31" s="5"/>
      <c r="N31" s="10"/>
      <c r="O31" s="13"/>
      <c r="P31" s="13"/>
      <c r="Q31" s="13"/>
      <c r="R31" s="5"/>
    </row>
    <row r="32" spans="8:18" ht="18.75" x14ac:dyDescent="0.3">
      <c r="H32" s="32"/>
      <c r="I32" s="3"/>
      <c r="J32" s="10"/>
      <c r="K32" s="8"/>
      <c r="L32" s="11"/>
      <c r="M32" s="5"/>
      <c r="N32" s="10"/>
      <c r="O32" s="13"/>
      <c r="P32" s="13"/>
      <c r="Q32" s="13"/>
      <c r="R32" s="5"/>
    </row>
    <row r="33" spans="8:18" ht="18.75" x14ac:dyDescent="0.3">
      <c r="H33" s="32"/>
      <c r="I33" s="3"/>
      <c r="J33" s="10"/>
      <c r="K33" s="8"/>
      <c r="L33" s="11"/>
      <c r="M33" s="5"/>
      <c r="N33" s="10"/>
      <c r="O33" s="13"/>
      <c r="P33" s="13"/>
      <c r="Q33" s="13"/>
      <c r="R33" s="5"/>
    </row>
    <row r="34" spans="8:18" ht="18.75" x14ac:dyDescent="0.3">
      <c r="H34" s="32"/>
      <c r="I34" s="3"/>
      <c r="J34" s="10"/>
      <c r="K34" s="8"/>
      <c r="L34" s="11"/>
      <c r="M34" s="5"/>
      <c r="N34" s="10"/>
      <c r="O34" s="13"/>
      <c r="P34" s="13"/>
      <c r="Q34" s="13"/>
      <c r="R34" s="5"/>
    </row>
    <row r="35" spans="8:18" ht="18.75" x14ac:dyDescent="0.3">
      <c r="H35" s="32"/>
      <c r="I35" s="3"/>
      <c r="J35" s="10"/>
      <c r="K35" s="8"/>
      <c r="L35" s="11"/>
      <c r="M35" s="5"/>
      <c r="N35" s="10"/>
      <c r="O35" s="13"/>
      <c r="P35" s="13"/>
      <c r="Q35" s="13"/>
      <c r="R35" s="5"/>
    </row>
  </sheetData>
  <sheetProtection selectLockedCells="1"/>
  <mergeCells count="6">
    <mergeCell ref="H17:H35"/>
    <mergeCell ref="H7:R12"/>
    <mergeCell ref="H14:R14"/>
    <mergeCell ref="H1:R6"/>
    <mergeCell ref="H13:R13"/>
    <mergeCell ref="H15:R15"/>
  </mergeCells>
  <conditionalFormatting sqref="J18">
    <cfRule type="expression" priority="3">
      <formula>$G$17=$B$23</formula>
    </cfRule>
  </conditionalFormatting>
  <conditionalFormatting sqref="N18">
    <cfRule type="expression" priority="1">
      <formula>$G$17=$B$23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H1:Q27"/>
  <sheetViews>
    <sheetView zoomScale="50" zoomScaleNormal="50" workbookViewId="0">
      <selection activeCell="H28" sqref="H28"/>
    </sheetView>
  </sheetViews>
  <sheetFormatPr defaultRowHeight="15" x14ac:dyDescent="0.25"/>
  <cols>
    <col min="8" max="8" width="27.28515625" bestFit="1" customWidth="1"/>
    <col min="9" max="9" width="19" bestFit="1" customWidth="1"/>
    <col min="10" max="10" width="16.42578125" customWidth="1"/>
    <col min="11" max="11" width="19.7109375" customWidth="1"/>
    <col min="12" max="12" width="17.42578125" customWidth="1"/>
    <col min="13" max="13" width="15.85546875" customWidth="1"/>
    <col min="14" max="14" width="16.140625" customWidth="1"/>
    <col min="15" max="15" width="19.28515625" customWidth="1"/>
    <col min="16" max="17" width="20" bestFit="1" customWidth="1"/>
  </cols>
  <sheetData>
    <row r="1" spans="8:17" x14ac:dyDescent="0.25">
      <c r="H1" s="44" t="s">
        <v>36</v>
      </c>
      <c r="I1" s="60"/>
      <c r="J1" s="60"/>
      <c r="K1" s="60"/>
      <c r="L1" s="60"/>
      <c r="M1" s="60"/>
      <c r="N1" s="60"/>
      <c r="O1" s="60"/>
      <c r="P1" s="60"/>
      <c r="Q1" s="60"/>
    </row>
    <row r="2" spans="8:17" ht="54" customHeight="1" x14ac:dyDescent="0.25"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8:17" x14ac:dyDescent="0.25">
      <c r="H3" s="49" t="s">
        <v>31</v>
      </c>
      <c r="I3" s="50"/>
      <c r="J3" s="50"/>
      <c r="K3" s="50"/>
      <c r="L3" s="50"/>
      <c r="M3" s="50"/>
      <c r="N3" s="50"/>
      <c r="O3" s="50"/>
      <c r="P3" s="50"/>
      <c r="Q3" s="51"/>
    </row>
    <row r="4" spans="8:17" ht="38.1" customHeight="1" x14ac:dyDescent="0.25">
      <c r="H4" s="52"/>
      <c r="I4" s="50"/>
      <c r="J4" s="50"/>
      <c r="K4" s="50"/>
      <c r="L4" s="50"/>
      <c r="M4" s="50"/>
      <c r="N4" s="50"/>
      <c r="O4" s="50"/>
      <c r="P4" s="50"/>
      <c r="Q4" s="51"/>
    </row>
    <row r="5" spans="8:17" ht="21" customHeight="1" x14ac:dyDescent="0.25">
      <c r="H5" s="57" t="s">
        <v>32</v>
      </c>
      <c r="I5" s="58"/>
      <c r="J5" s="58"/>
      <c r="K5" s="58"/>
      <c r="L5" s="58"/>
      <c r="M5" s="58"/>
      <c r="N5" s="58"/>
      <c r="O5" s="58"/>
      <c r="P5" s="58"/>
      <c r="Q5" s="59"/>
    </row>
    <row r="6" spans="8:17" ht="15.75" x14ac:dyDescent="0.25">
      <c r="H6" s="26" t="s">
        <v>37</v>
      </c>
      <c r="I6" s="27"/>
      <c r="J6" s="27"/>
      <c r="K6" s="27"/>
      <c r="L6" s="27"/>
      <c r="M6" s="27"/>
      <c r="N6" s="27"/>
      <c r="O6" s="27"/>
      <c r="P6" s="27"/>
      <c r="Q6" s="28"/>
    </row>
    <row r="7" spans="8:17" x14ac:dyDescent="0.25">
      <c r="H7" s="53" t="s">
        <v>40</v>
      </c>
      <c r="I7" s="54"/>
      <c r="J7" s="54"/>
      <c r="K7" s="54"/>
      <c r="L7" s="54"/>
      <c r="M7" s="54"/>
      <c r="N7" s="54"/>
      <c r="O7" s="54"/>
      <c r="P7" s="54"/>
      <c r="Q7" s="55"/>
    </row>
    <row r="8" spans="8:17" ht="21" x14ac:dyDescent="0.35">
      <c r="H8" s="4" t="s">
        <v>17</v>
      </c>
      <c r="I8" s="6" t="s">
        <v>0</v>
      </c>
      <c r="J8" s="6" t="s">
        <v>18</v>
      </c>
      <c r="K8" s="6" t="s">
        <v>1</v>
      </c>
      <c r="L8" s="6" t="s">
        <v>3</v>
      </c>
      <c r="M8" s="6" t="s">
        <v>30</v>
      </c>
      <c r="N8" s="6" t="s">
        <v>2</v>
      </c>
      <c r="O8" s="6" t="s">
        <v>29</v>
      </c>
      <c r="P8" s="6" t="s">
        <v>27</v>
      </c>
      <c r="Q8" s="18"/>
    </row>
    <row r="9" spans="8:17" ht="18.75" x14ac:dyDescent="0.3">
      <c r="H9" s="56">
        <v>2037.4</v>
      </c>
      <c r="I9" s="3"/>
      <c r="J9" s="7"/>
      <c r="K9" s="8"/>
      <c r="L9" s="20"/>
      <c r="M9" s="12"/>
      <c r="N9" s="16"/>
      <c r="O9" s="21"/>
      <c r="P9" s="5"/>
      <c r="Q9" s="19"/>
    </row>
    <row r="10" spans="8:17" ht="18.75" x14ac:dyDescent="0.3">
      <c r="H10" s="56"/>
      <c r="I10" s="3" t="s">
        <v>5</v>
      </c>
      <c r="J10" s="10">
        <v>3.6900000000000002E-2</v>
      </c>
      <c r="K10" s="8">
        <f>H9*J10</f>
        <v>75.180060000000012</v>
      </c>
      <c r="L10" s="9">
        <f t="shared" ref="L10:M21" si="0">K10</f>
        <v>75.180060000000012</v>
      </c>
      <c r="M10" s="12">
        <f t="shared" si="0"/>
        <v>75.180060000000012</v>
      </c>
      <c r="N10" s="16">
        <f t="shared" ref="N10:N21" si="1">K10</f>
        <v>75.180060000000012</v>
      </c>
      <c r="O10" s="22">
        <f t="shared" ref="O10:O21" si="2">L10</f>
        <v>75.180060000000012</v>
      </c>
      <c r="P10" s="5">
        <f>H9-L10</f>
        <v>1962.2199400000002</v>
      </c>
      <c r="Q10" s="19"/>
    </row>
    <row r="11" spans="8:17" ht="18.75" x14ac:dyDescent="0.3">
      <c r="H11" s="56"/>
      <c r="I11" s="3" t="s">
        <v>6</v>
      </c>
      <c r="J11" s="10">
        <v>4.6199999999999998E-2</v>
      </c>
      <c r="K11" s="8">
        <f>H9*J11</f>
        <v>94.127880000000005</v>
      </c>
      <c r="L11" s="9">
        <f t="shared" si="0"/>
        <v>94.127880000000005</v>
      </c>
      <c r="M11" s="12">
        <f t="shared" si="0"/>
        <v>94.127880000000005</v>
      </c>
      <c r="N11" s="16">
        <f t="shared" si="1"/>
        <v>94.127880000000005</v>
      </c>
      <c r="O11" s="22">
        <f t="shared" si="2"/>
        <v>94.127880000000005</v>
      </c>
      <c r="P11" s="5">
        <f>H9-L11</f>
        <v>1943.2721200000001</v>
      </c>
      <c r="Q11" s="19"/>
    </row>
    <row r="12" spans="8:17" ht="18.75" x14ac:dyDescent="0.3">
      <c r="H12" s="56"/>
      <c r="I12" s="3" t="s">
        <v>7</v>
      </c>
      <c r="J12" s="10">
        <v>5.2699999999999997E-2</v>
      </c>
      <c r="K12" s="8">
        <f>H9*J12</f>
        <v>107.37098</v>
      </c>
      <c r="L12" s="9">
        <f t="shared" si="0"/>
        <v>107.37098</v>
      </c>
      <c r="M12" s="12">
        <f t="shared" si="0"/>
        <v>107.37098</v>
      </c>
      <c r="N12" s="16">
        <f t="shared" si="1"/>
        <v>107.37098</v>
      </c>
      <c r="O12" s="22">
        <f t="shared" si="2"/>
        <v>107.37098</v>
      </c>
      <c r="P12" s="5">
        <f>H9-L12</f>
        <v>1930.0290200000002</v>
      </c>
      <c r="Q12" s="19"/>
    </row>
    <row r="13" spans="8:17" ht="18.75" x14ac:dyDescent="0.3">
      <c r="H13" s="56"/>
      <c r="I13" s="3" t="s">
        <v>8</v>
      </c>
      <c r="J13" s="10">
        <v>5.8999999999999997E-2</v>
      </c>
      <c r="K13" s="8">
        <f>H9*J13</f>
        <v>120.20659999999999</v>
      </c>
      <c r="L13" s="9">
        <f t="shared" si="0"/>
        <v>120.20659999999999</v>
      </c>
      <c r="M13" s="12">
        <f t="shared" si="0"/>
        <v>120.20659999999999</v>
      </c>
      <c r="N13" s="16">
        <f t="shared" si="1"/>
        <v>120.20659999999999</v>
      </c>
      <c r="O13" s="22">
        <f t="shared" si="2"/>
        <v>120.20659999999999</v>
      </c>
      <c r="P13" s="5">
        <f>H9-L13</f>
        <v>1917.1934000000001</v>
      </c>
      <c r="Q13" s="19"/>
    </row>
    <row r="14" spans="8:17" ht="18.75" x14ac:dyDescent="0.3">
      <c r="H14" s="56"/>
      <c r="I14" s="3" t="s">
        <v>9</v>
      </c>
      <c r="J14" s="10">
        <v>6.5199999999999994E-2</v>
      </c>
      <c r="K14" s="8">
        <f>H9*J14</f>
        <v>132.83848</v>
      </c>
      <c r="L14" s="9">
        <f t="shared" si="0"/>
        <v>132.83848</v>
      </c>
      <c r="M14" s="12">
        <f t="shared" si="0"/>
        <v>132.83848</v>
      </c>
      <c r="N14" s="16">
        <f t="shared" si="1"/>
        <v>132.83848</v>
      </c>
      <c r="O14" s="22">
        <f t="shared" si="2"/>
        <v>132.83848</v>
      </c>
      <c r="P14" s="5">
        <f>H9-L14</f>
        <v>1904.5615200000002</v>
      </c>
      <c r="Q14" s="19"/>
    </row>
    <row r="15" spans="8:17" ht="18.75" x14ac:dyDescent="0.3">
      <c r="H15" s="56"/>
      <c r="I15" s="3" t="s">
        <v>10</v>
      </c>
      <c r="J15" s="10">
        <v>7.1499999999999994E-2</v>
      </c>
      <c r="K15" s="8">
        <f>H9*J15</f>
        <v>145.67409999999998</v>
      </c>
      <c r="L15" s="9">
        <f t="shared" si="0"/>
        <v>145.67409999999998</v>
      </c>
      <c r="M15" s="12">
        <f t="shared" si="0"/>
        <v>145.67409999999998</v>
      </c>
      <c r="N15" s="16">
        <f t="shared" si="1"/>
        <v>145.67409999999998</v>
      </c>
      <c r="O15" s="22">
        <f t="shared" si="2"/>
        <v>145.67409999999998</v>
      </c>
      <c r="P15" s="5">
        <f>H9-L15</f>
        <v>1891.7259000000001</v>
      </c>
      <c r="Q15" s="19"/>
    </row>
    <row r="16" spans="8:17" ht="18.75" x14ac:dyDescent="0.3">
      <c r="H16" s="56"/>
      <c r="I16" s="3" t="s">
        <v>11</v>
      </c>
      <c r="J16" s="10">
        <v>7.7799999999999994E-2</v>
      </c>
      <c r="K16" s="8">
        <f>H9*J16</f>
        <v>158.50971999999999</v>
      </c>
      <c r="L16" s="9">
        <f t="shared" si="0"/>
        <v>158.50971999999999</v>
      </c>
      <c r="M16" s="12">
        <f t="shared" si="0"/>
        <v>158.50971999999999</v>
      </c>
      <c r="N16" s="16">
        <f t="shared" si="1"/>
        <v>158.50971999999999</v>
      </c>
      <c r="O16" s="22">
        <f t="shared" si="2"/>
        <v>158.50971999999999</v>
      </c>
      <c r="P16" s="5">
        <f>H9-L16</f>
        <v>1878.8902800000001</v>
      </c>
      <c r="Q16" s="19"/>
    </row>
    <row r="17" spans="8:17" ht="18.75" x14ac:dyDescent="0.3">
      <c r="H17" s="56"/>
      <c r="I17" s="3" t="s">
        <v>12</v>
      </c>
      <c r="J17" s="10">
        <v>8.3799999999999999E-2</v>
      </c>
      <c r="K17" s="8">
        <f>H9*J17</f>
        <v>170.73412000000002</v>
      </c>
      <c r="L17" s="9">
        <f t="shared" si="0"/>
        <v>170.73412000000002</v>
      </c>
      <c r="M17" s="12">
        <f t="shared" si="0"/>
        <v>170.73412000000002</v>
      </c>
      <c r="N17" s="16">
        <f t="shared" si="1"/>
        <v>170.73412000000002</v>
      </c>
      <c r="O17" s="22">
        <f t="shared" si="2"/>
        <v>170.73412000000002</v>
      </c>
      <c r="P17" s="5">
        <f>H9-L17</f>
        <v>1866.66588</v>
      </c>
      <c r="Q17" s="19"/>
    </row>
    <row r="18" spans="8:17" ht="18.75" x14ac:dyDescent="0.3">
      <c r="H18" s="56"/>
      <c r="I18" s="3" t="s">
        <v>13</v>
      </c>
      <c r="J18" s="10">
        <v>8.9499999999999996E-2</v>
      </c>
      <c r="K18" s="8">
        <f>H9*J18</f>
        <v>182.34729999999999</v>
      </c>
      <c r="L18" s="9">
        <f t="shared" si="0"/>
        <v>182.34729999999999</v>
      </c>
      <c r="M18" s="12">
        <f t="shared" si="0"/>
        <v>182.34729999999999</v>
      </c>
      <c r="N18" s="16">
        <f t="shared" si="1"/>
        <v>182.34729999999999</v>
      </c>
      <c r="O18" s="22">
        <f t="shared" si="2"/>
        <v>182.34729999999999</v>
      </c>
      <c r="P18" s="5">
        <f>H9-L18</f>
        <v>1855.0527000000002</v>
      </c>
      <c r="Q18" s="19"/>
    </row>
    <row r="19" spans="8:17" ht="18.75" x14ac:dyDescent="0.3">
      <c r="H19" s="56"/>
      <c r="I19" s="3" t="s">
        <v>14</v>
      </c>
      <c r="J19" s="10">
        <v>9.5299999999999996E-2</v>
      </c>
      <c r="K19" s="8">
        <f>H9*J19</f>
        <v>194.16422</v>
      </c>
      <c r="L19" s="9">
        <f t="shared" si="0"/>
        <v>194.16422</v>
      </c>
      <c r="M19" s="12">
        <f t="shared" si="0"/>
        <v>194.16422</v>
      </c>
      <c r="N19" s="16">
        <f t="shared" si="1"/>
        <v>194.16422</v>
      </c>
      <c r="O19" s="22">
        <f t="shared" si="2"/>
        <v>194.16422</v>
      </c>
      <c r="P19" s="5">
        <f>H9-L19</f>
        <v>1843.23578</v>
      </c>
      <c r="Q19" s="19"/>
    </row>
    <row r="20" spans="8:17" ht="18.75" x14ac:dyDescent="0.3">
      <c r="H20" s="56"/>
      <c r="I20" s="3" t="s">
        <v>15</v>
      </c>
      <c r="J20" s="10">
        <v>0.1011</v>
      </c>
      <c r="K20" s="8">
        <f>H9*J20</f>
        <v>205.98114000000001</v>
      </c>
      <c r="L20" s="9">
        <f t="shared" si="0"/>
        <v>205.98114000000001</v>
      </c>
      <c r="M20" s="12">
        <f t="shared" si="0"/>
        <v>205.98114000000001</v>
      </c>
      <c r="N20" s="16">
        <f t="shared" si="1"/>
        <v>205.98114000000001</v>
      </c>
      <c r="O20" s="22">
        <f t="shared" si="2"/>
        <v>205.98114000000001</v>
      </c>
      <c r="P20" s="5">
        <f>H9-L20</f>
        <v>1831.41886</v>
      </c>
      <c r="Q20" s="19"/>
    </row>
    <row r="21" spans="8:17" ht="18.75" x14ac:dyDescent="0.3">
      <c r="H21" s="56"/>
      <c r="I21" s="3" t="s">
        <v>16</v>
      </c>
      <c r="J21" s="10">
        <v>0.1069</v>
      </c>
      <c r="K21" s="8">
        <f>H9*J21</f>
        <v>217.79805999999999</v>
      </c>
      <c r="L21" s="9">
        <f t="shared" si="0"/>
        <v>217.79805999999999</v>
      </c>
      <c r="M21" s="12">
        <f t="shared" si="0"/>
        <v>217.79805999999999</v>
      </c>
      <c r="N21" s="16">
        <f t="shared" si="1"/>
        <v>217.79805999999999</v>
      </c>
      <c r="O21" s="22">
        <f t="shared" si="2"/>
        <v>217.79805999999999</v>
      </c>
      <c r="P21" s="5">
        <f>H9-L21</f>
        <v>1819.60194</v>
      </c>
      <c r="Q21" s="19"/>
    </row>
    <row r="22" spans="8:17" ht="18.75" x14ac:dyDescent="0.3">
      <c r="H22" s="56"/>
      <c r="I22" s="3" t="s">
        <v>19</v>
      </c>
      <c r="J22" s="10">
        <v>0.114</v>
      </c>
      <c r="K22" s="8"/>
      <c r="L22" s="11"/>
      <c r="M22" s="13"/>
      <c r="N22" s="17"/>
      <c r="O22" s="21"/>
      <c r="P22" s="5"/>
      <c r="Q22" s="19"/>
    </row>
    <row r="23" spans="8:17" ht="18.75" x14ac:dyDescent="0.3">
      <c r="H23" s="56"/>
      <c r="I23" s="3" t="s">
        <v>20</v>
      </c>
      <c r="J23" s="10">
        <v>0.1192</v>
      </c>
      <c r="K23" s="8"/>
      <c r="L23" s="11"/>
      <c r="M23" s="13"/>
      <c r="N23" s="17"/>
      <c r="O23" s="21"/>
      <c r="P23" s="5"/>
      <c r="Q23" s="19"/>
    </row>
    <row r="24" spans="8:17" ht="18.75" x14ac:dyDescent="0.3">
      <c r="H24" s="56"/>
      <c r="I24" s="3" t="s">
        <v>21</v>
      </c>
      <c r="J24" s="10">
        <v>0.12509999999999999</v>
      </c>
      <c r="K24" s="8"/>
      <c r="L24" s="11"/>
      <c r="M24" s="13"/>
      <c r="N24" s="17"/>
      <c r="O24" s="21"/>
      <c r="P24" s="5"/>
      <c r="Q24" s="19"/>
    </row>
    <row r="25" spans="8:17" ht="18.75" x14ac:dyDescent="0.3">
      <c r="H25" s="56"/>
      <c r="I25" s="3" t="s">
        <v>22</v>
      </c>
      <c r="J25" s="10">
        <v>0.13020000000000001</v>
      </c>
      <c r="K25" s="8"/>
      <c r="L25" s="11"/>
      <c r="M25" s="13"/>
      <c r="N25" s="17"/>
      <c r="O25" s="21"/>
      <c r="P25" s="5"/>
      <c r="Q25" s="19"/>
    </row>
    <row r="26" spans="8:17" ht="18.75" x14ac:dyDescent="0.3">
      <c r="H26" s="56"/>
      <c r="I26" s="3" t="s">
        <v>23</v>
      </c>
      <c r="J26" s="10">
        <v>0.13539999999999999</v>
      </c>
      <c r="K26" s="8"/>
      <c r="L26" s="11"/>
      <c r="M26" s="13"/>
      <c r="N26" s="17"/>
      <c r="O26" s="21"/>
      <c r="P26" s="5"/>
      <c r="Q26" s="19"/>
    </row>
    <row r="27" spans="8:17" ht="18.75" x14ac:dyDescent="0.3">
      <c r="H27" s="56"/>
      <c r="I27" s="3" t="s">
        <v>24</v>
      </c>
      <c r="J27" s="10">
        <v>0.14119999999999999</v>
      </c>
      <c r="K27" s="8"/>
      <c r="L27" s="11"/>
      <c r="M27" s="13"/>
      <c r="N27" s="17"/>
      <c r="O27" s="21"/>
      <c r="P27" s="5"/>
      <c r="Q27" s="19"/>
    </row>
  </sheetData>
  <sheetProtection selectLockedCells="1"/>
  <mergeCells count="5">
    <mergeCell ref="H3:Q4"/>
    <mergeCell ref="H7:Q7"/>
    <mergeCell ref="H9:H27"/>
    <mergeCell ref="H5:Q5"/>
    <mergeCell ref="H1:Q2"/>
  </mergeCells>
  <conditionalFormatting sqref="J10">
    <cfRule type="expression" priority="1">
      <formula>$G$17=$B$23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I29"/>
  <sheetViews>
    <sheetView topLeftCell="D4" zoomScale="66" zoomScaleNormal="66" workbookViewId="0">
      <selection activeCell="H11" sqref="H11:H29"/>
    </sheetView>
  </sheetViews>
  <sheetFormatPr defaultRowHeight="15" x14ac:dyDescent="0.25"/>
  <cols>
    <col min="6" max="6" width="6.42578125" customWidth="1"/>
    <col min="7" max="7" width="4.5703125" customWidth="1"/>
    <col min="8" max="8" width="21.28515625" customWidth="1"/>
    <col min="9" max="9" width="19" bestFit="1" customWidth="1"/>
    <col min="10" max="10" width="24.42578125" bestFit="1" customWidth="1"/>
    <col min="11" max="11" width="17" customWidth="1"/>
    <col min="12" max="12" width="16" customWidth="1"/>
    <col min="13" max="13" width="20" bestFit="1" customWidth="1"/>
    <col min="14" max="14" width="21.140625" bestFit="1" customWidth="1"/>
    <col min="15" max="16" width="16.85546875" customWidth="1"/>
    <col min="17" max="17" width="20" bestFit="1" customWidth="1"/>
    <col min="18" max="18" width="15" bestFit="1" customWidth="1"/>
    <col min="19" max="19" width="20" bestFit="1" customWidth="1"/>
  </cols>
  <sheetData>
    <row r="1" spans="1:217" ht="30" x14ac:dyDescent="0.25">
      <c r="H1" s="44" t="s">
        <v>36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31"/>
    </row>
    <row r="2" spans="1:217" ht="31.5" customHeight="1" x14ac:dyDescent="0.2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31"/>
    </row>
    <row r="3" spans="1:217" ht="6.95" hidden="1" customHeight="1" x14ac:dyDescent="0.25"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31"/>
    </row>
    <row r="4" spans="1:217" ht="21.6" customHeight="1" x14ac:dyDescent="0.25">
      <c r="H4" s="43" t="s">
        <v>35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17" x14ac:dyDescent="0.25"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7" ht="28.5" customHeight="1" x14ac:dyDescent="0.5">
      <c r="F6" s="2"/>
      <c r="G6" s="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2"/>
      <c r="U6" s="2"/>
      <c r="V6" s="2"/>
      <c r="W6" s="2"/>
    </row>
    <row r="7" spans="1:217" s="23" customFormat="1" ht="15" customHeight="1" x14ac:dyDescent="0.25">
      <c r="A7"/>
      <c r="B7"/>
      <c r="C7"/>
      <c r="D7"/>
      <c r="E7"/>
      <c r="F7"/>
      <c r="G7" s="25"/>
      <c r="H7" s="47" t="s">
        <v>38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</row>
    <row r="8" spans="1:217" ht="24" customHeight="1" x14ac:dyDescent="0.25">
      <c r="G8" s="25"/>
      <c r="H8" s="45" t="s">
        <v>41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217" x14ac:dyDescent="0.25">
      <c r="G9" s="25"/>
      <c r="H9" s="41" t="s">
        <v>28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217" ht="21" x14ac:dyDescent="0.35">
      <c r="H10" s="24" t="s">
        <v>17</v>
      </c>
      <c r="I10" s="6" t="s">
        <v>0</v>
      </c>
      <c r="J10" s="6" t="s">
        <v>18</v>
      </c>
      <c r="K10" s="6" t="s">
        <v>1</v>
      </c>
      <c r="L10" s="6" t="s">
        <v>3</v>
      </c>
      <c r="M10" s="6" t="s">
        <v>27</v>
      </c>
      <c r="N10" s="6" t="s">
        <v>18</v>
      </c>
      <c r="O10" s="6" t="s">
        <v>2</v>
      </c>
      <c r="P10" s="6" t="s">
        <v>33</v>
      </c>
      <c r="Q10" s="6" t="s">
        <v>30</v>
      </c>
      <c r="R10" s="6" t="s">
        <v>29</v>
      </c>
      <c r="S10" s="6" t="s">
        <v>27</v>
      </c>
    </row>
    <row r="11" spans="1:217" ht="18.75" x14ac:dyDescent="0.3">
      <c r="H11" s="32">
        <v>3635.88</v>
      </c>
      <c r="I11" s="3" t="s">
        <v>4</v>
      </c>
      <c r="J11" s="7" t="s">
        <v>26</v>
      </c>
      <c r="K11" s="8">
        <f>H11*(0.95%)</f>
        <v>34.540860000000002</v>
      </c>
      <c r="L11" s="9">
        <f>H11*(0.95%)</f>
        <v>34.540860000000002</v>
      </c>
      <c r="M11" s="5">
        <f>H11-L11</f>
        <v>3601.33914</v>
      </c>
      <c r="N11" s="14" t="s">
        <v>25</v>
      </c>
      <c r="O11" s="12">
        <f>H11*(1.39%)</f>
        <v>50.538731999999996</v>
      </c>
      <c r="P11" s="29">
        <v>1.3899999999999999E-2</v>
      </c>
      <c r="Q11" s="12">
        <f>H11*(1.39%)</f>
        <v>50.538731999999996</v>
      </c>
      <c r="R11" s="12">
        <f>H11*(1.39%)</f>
        <v>50.538731999999996</v>
      </c>
      <c r="S11" s="5">
        <f>$H$11-Q11</f>
        <v>3585.3412680000001</v>
      </c>
    </row>
    <row r="12" spans="1:217" ht="18.75" x14ac:dyDescent="0.3">
      <c r="H12" s="32"/>
      <c r="I12" s="3" t="s">
        <v>5</v>
      </c>
      <c r="J12" s="10">
        <v>2.6100000000000002E-2</v>
      </c>
      <c r="K12" s="8">
        <f>H11*P12</f>
        <v>158.16077999999999</v>
      </c>
      <c r="L12" s="9">
        <f t="shared" ref="L12:L23" si="0">K12</f>
        <v>158.16077999999999</v>
      </c>
      <c r="M12" s="5">
        <f>H11-L12</f>
        <v>3477.71922</v>
      </c>
      <c r="N12" s="15">
        <v>3.3099999999999997E-2</v>
      </c>
      <c r="O12" s="12">
        <f t="shared" ref="O12:O29" si="1">K12</f>
        <v>158.16077999999999</v>
      </c>
      <c r="P12" s="29">
        <v>4.3499999999999997E-2</v>
      </c>
      <c r="Q12" s="12">
        <f>$H$11*P12</f>
        <v>158.16077999999999</v>
      </c>
      <c r="R12" s="12">
        <f t="shared" ref="R12:R29" si="2">M12</f>
        <v>3477.71922</v>
      </c>
      <c r="S12" s="5">
        <f t="shared" ref="S12:S29" si="3">$H$11-Q12</f>
        <v>3477.71922</v>
      </c>
    </row>
    <row r="13" spans="1:217" ht="18.75" x14ac:dyDescent="0.3">
      <c r="H13" s="32"/>
      <c r="I13" s="3" t="s">
        <v>6</v>
      </c>
      <c r="J13" s="10">
        <v>3.8300000000000001E-2</v>
      </c>
      <c r="K13" s="8">
        <f>H11*J13</f>
        <v>139.25420400000002</v>
      </c>
      <c r="L13" s="9">
        <f t="shared" si="0"/>
        <v>139.25420400000002</v>
      </c>
      <c r="M13" s="5">
        <f>H11-L13</f>
        <v>3496.6257960000003</v>
      </c>
      <c r="N13" s="15">
        <v>4.5600000000000002E-2</v>
      </c>
      <c r="O13" s="12">
        <f>K13</f>
        <v>139.25420400000002</v>
      </c>
      <c r="P13" s="29">
        <v>5.0500000000000003E-2</v>
      </c>
      <c r="Q13" s="12">
        <f>$H$11*P13</f>
        <v>183.61194</v>
      </c>
      <c r="R13" s="12">
        <f t="shared" si="2"/>
        <v>3496.6257960000003</v>
      </c>
      <c r="S13" s="5">
        <f t="shared" si="3"/>
        <v>3452.2680600000003</v>
      </c>
    </row>
    <row r="14" spans="1:217" ht="18.75" x14ac:dyDescent="0.3">
      <c r="H14" s="32"/>
      <c r="I14" s="3" t="s">
        <v>7</v>
      </c>
      <c r="J14" s="10">
        <v>4.5600000000000002E-2</v>
      </c>
      <c r="K14" s="8">
        <f>H11*J14</f>
        <v>165.79612800000001</v>
      </c>
      <c r="L14" s="9">
        <f t="shared" si="0"/>
        <v>165.79612800000001</v>
      </c>
      <c r="M14" s="5">
        <f>H11-L14</f>
        <v>3470.0838720000002</v>
      </c>
      <c r="N14" s="15">
        <v>5.2400000000000002E-2</v>
      </c>
      <c r="O14" s="12">
        <f>K14</f>
        <v>165.79612800000001</v>
      </c>
      <c r="P14" s="29">
        <v>5.7299999999999997E-2</v>
      </c>
      <c r="Q14" s="12">
        <f t="shared" ref="Q14:Q29" si="4">$H$11*P14</f>
        <v>208.33592400000001</v>
      </c>
      <c r="R14" s="12">
        <f t="shared" si="2"/>
        <v>3470.0838720000002</v>
      </c>
      <c r="S14" s="5">
        <f t="shared" si="3"/>
        <v>3427.5440760000001</v>
      </c>
    </row>
    <row r="15" spans="1:217" ht="18.75" x14ac:dyDescent="0.3">
      <c r="H15" s="32"/>
      <c r="I15" s="3" t="s">
        <v>8</v>
      </c>
      <c r="J15" s="10">
        <v>5.2900000000000003E-2</v>
      </c>
      <c r="K15" s="8">
        <f>H11*J15</f>
        <v>192.338052</v>
      </c>
      <c r="L15" s="9">
        <f t="shared" si="0"/>
        <v>192.338052</v>
      </c>
      <c r="M15" s="5">
        <f>H11-L15</f>
        <v>3443.541948</v>
      </c>
      <c r="N15" s="15">
        <v>5.9200000000000003E-2</v>
      </c>
      <c r="O15" s="12">
        <f t="shared" si="1"/>
        <v>192.338052</v>
      </c>
      <c r="P15" s="29">
        <v>6.4000000000000001E-2</v>
      </c>
      <c r="Q15" s="12">
        <f t="shared" si="4"/>
        <v>232.69632000000001</v>
      </c>
      <c r="R15" s="12">
        <f t="shared" si="2"/>
        <v>3443.541948</v>
      </c>
      <c r="S15" s="5">
        <f t="shared" si="3"/>
        <v>3403.1836800000001</v>
      </c>
    </row>
    <row r="16" spans="1:217" ht="18.75" x14ac:dyDescent="0.3">
      <c r="H16" s="32"/>
      <c r="I16" s="3" t="s">
        <v>9</v>
      </c>
      <c r="J16" s="10">
        <v>6.0199999999999997E-2</v>
      </c>
      <c r="K16" s="8">
        <f>H11*J16</f>
        <v>218.879976</v>
      </c>
      <c r="L16" s="9">
        <f t="shared" si="0"/>
        <v>218.879976</v>
      </c>
      <c r="M16" s="5">
        <f>H11-L16</f>
        <v>3417.0000239999999</v>
      </c>
      <c r="N16" s="15">
        <v>6.6000000000000003E-2</v>
      </c>
      <c r="O16" s="12">
        <f t="shared" si="1"/>
        <v>218.879976</v>
      </c>
      <c r="P16" s="29">
        <v>7.0800000000000002E-2</v>
      </c>
      <c r="Q16" s="12">
        <f t="shared" si="4"/>
        <v>257.42030399999999</v>
      </c>
      <c r="R16" s="12">
        <f t="shared" si="2"/>
        <v>3417.0000239999999</v>
      </c>
      <c r="S16" s="5">
        <f t="shared" si="3"/>
        <v>3378.4596959999999</v>
      </c>
    </row>
    <row r="17" spans="8:19" ht="18.75" x14ac:dyDescent="0.3">
      <c r="H17" s="32"/>
      <c r="I17" s="3" t="s">
        <v>10</v>
      </c>
      <c r="J17" s="10">
        <v>6.7400000000000002E-2</v>
      </c>
      <c r="K17" s="8">
        <f>H11*J17</f>
        <v>245.058312</v>
      </c>
      <c r="L17" s="9">
        <f t="shared" si="0"/>
        <v>245.058312</v>
      </c>
      <c r="M17" s="5">
        <f>H11-L17</f>
        <v>3390.821688</v>
      </c>
      <c r="N17" s="15">
        <v>7.2900000000000006E-2</v>
      </c>
      <c r="O17" s="12">
        <f t="shared" si="1"/>
        <v>245.058312</v>
      </c>
      <c r="P17" s="29">
        <v>7.7600000000000002E-2</v>
      </c>
      <c r="Q17" s="12">
        <f t="shared" si="4"/>
        <v>282.14428800000002</v>
      </c>
      <c r="R17" s="12">
        <f t="shared" si="2"/>
        <v>3390.821688</v>
      </c>
      <c r="S17" s="5">
        <f t="shared" si="3"/>
        <v>3353.7357120000001</v>
      </c>
    </row>
    <row r="18" spans="8:19" ht="18.75" x14ac:dyDescent="0.3">
      <c r="H18" s="32"/>
      <c r="I18" s="3" t="s">
        <v>11</v>
      </c>
      <c r="J18" s="10">
        <v>7.6600000000000001E-2</v>
      </c>
      <c r="K18" s="8">
        <f>H11*J18</f>
        <v>278.50840800000003</v>
      </c>
      <c r="L18" s="9">
        <f t="shared" si="0"/>
        <v>278.50840800000003</v>
      </c>
      <c r="M18" s="5">
        <f>H11-L18</f>
        <v>3357.371592</v>
      </c>
      <c r="N18" s="15">
        <v>8.1699999999999995E-2</v>
      </c>
      <c r="O18" s="12">
        <f t="shared" si="1"/>
        <v>278.50840800000003</v>
      </c>
      <c r="P18" s="29">
        <v>8.6099999999999996E-2</v>
      </c>
      <c r="Q18" s="12">
        <f t="shared" si="4"/>
        <v>313.04926799999998</v>
      </c>
      <c r="R18" s="12">
        <f t="shared" si="2"/>
        <v>3357.371592</v>
      </c>
      <c r="S18" s="5">
        <f t="shared" si="3"/>
        <v>3322.8307320000004</v>
      </c>
    </row>
    <row r="19" spans="8:19" ht="18.75" x14ac:dyDescent="0.3">
      <c r="H19" s="32"/>
      <c r="I19" s="3" t="s">
        <v>12</v>
      </c>
      <c r="J19" s="10">
        <v>8.3900000000000002E-2</v>
      </c>
      <c r="K19" s="8">
        <f>H11*J19</f>
        <v>305.05033200000003</v>
      </c>
      <c r="L19" s="9">
        <f t="shared" si="0"/>
        <v>305.05033200000003</v>
      </c>
      <c r="M19" s="5">
        <f>H11-L19</f>
        <v>3330.8296680000003</v>
      </c>
      <c r="N19" s="15">
        <v>8.8499999999999995E-2</v>
      </c>
      <c r="O19" s="12">
        <f t="shared" si="1"/>
        <v>305.05033200000003</v>
      </c>
      <c r="P19" s="29">
        <v>9.2899999999999996E-2</v>
      </c>
      <c r="Q19" s="12">
        <f t="shared" si="4"/>
        <v>337.77325200000001</v>
      </c>
      <c r="R19" s="12">
        <f t="shared" si="2"/>
        <v>3330.8296680000003</v>
      </c>
      <c r="S19" s="5">
        <f t="shared" si="3"/>
        <v>3298.1067480000002</v>
      </c>
    </row>
    <row r="20" spans="8:19" ht="18.75" x14ac:dyDescent="0.3">
      <c r="H20" s="32"/>
      <c r="I20" s="3" t="s">
        <v>13</v>
      </c>
      <c r="J20" s="10">
        <v>9.11E-2</v>
      </c>
      <c r="K20" s="8">
        <f>H11*J20</f>
        <v>331.22866800000003</v>
      </c>
      <c r="L20" s="9">
        <f t="shared" si="0"/>
        <v>331.22866800000003</v>
      </c>
      <c r="M20" s="5">
        <f>H11-L20</f>
        <v>3304.6513319999999</v>
      </c>
      <c r="N20" s="15">
        <v>9.5299999999999996E-2</v>
      </c>
      <c r="O20" s="12">
        <f t="shared" si="1"/>
        <v>331.22866800000003</v>
      </c>
      <c r="P20" s="29">
        <v>9.9699999999999997E-2</v>
      </c>
      <c r="Q20" s="12">
        <f t="shared" si="4"/>
        <v>362.49723599999999</v>
      </c>
      <c r="R20" s="12">
        <f t="shared" si="2"/>
        <v>3304.6513319999999</v>
      </c>
      <c r="S20" s="5">
        <f t="shared" si="3"/>
        <v>3273.382764</v>
      </c>
    </row>
    <row r="21" spans="8:19" ht="18.75" x14ac:dyDescent="0.3">
      <c r="H21" s="32"/>
      <c r="I21" s="3" t="s">
        <v>14</v>
      </c>
      <c r="J21" s="10">
        <v>9.8400000000000001E-2</v>
      </c>
      <c r="K21" s="8">
        <f>H11*J21</f>
        <v>357.77059200000002</v>
      </c>
      <c r="L21" s="9">
        <f t="shared" si="0"/>
        <v>357.77059200000002</v>
      </c>
      <c r="M21" s="5">
        <f>H11-L21</f>
        <v>3278.1094080000003</v>
      </c>
      <c r="N21" s="15">
        <v>0.1021</v>
      </c>
      <c r="O21" s="12">
        <f t="shared" si="1"/>
        <v>357.77059200000002</v>
      </c>
      <c r="P21" s="29">
        <v>0.10639999999999999</v>
      </c>
      <c r="Q21" s="12">
        <f t="shared" si="4"/>
        <v>386.85763199999997</v>
      </c>
      <c r="R21" s="12">
        <f t="shared" si="2"/>
        <v>3278.1094080000003</v>
      </c>
      <c r="S21" s="5">
        <f t="shared" si="3"/>
        <v>3249.0223679999999</v>
      </c>
    </row>
    <row r="22" spans="8:19" ht="18.75" x14ac:dyDescent="0.3">
      <c r="H22" s="32"/>
      <c r="I22" s="3" t="s">
        <v>15</v>
      </c>
      <c r="J22" s="10">
        <v>0.1057</v>
      </c>
      <c r="K22" s="8">
        <f>H11*J22</f>
        <v>384.31251600000002</v>
      </c>
      <c r="L22" s="9">
        <f t="shared" si="0"/>
        <v>384.31251600000002</v>
      </c>
      <c r="M22" s="5">
        <f>H11-L22</f>
        <v>3251.5674840000001</v>
      </c>
      <c r="N22" s="15">
        <v>0.1089</v>
      </c>
      <c r="O22" s="12">
        <f t="shared" si="1"/>
        <v>384.31251600000002</v>
      </c>
      <c r="P22" s="29">
        <v>0.1132</v>
      </c>
      <c r="Q22" s="12">
        <f t="shared" si="4"/>
        <v>411.581616</v>
      </c>
      <c r="R22" s="12">
        <f t="shared" si="2"/>
        <v>3251.5674840000001</v>
      </c>
      <c r="S22" s="5">
        <f t="shared" si="3"/>
        <v>3224.2983840000002</v>
      </c>
    </row>
    <row r="23" spans="8:19" ht="18.75" x14ac:dyDescent="0.3">
      <c r="H23" s="32"/>
      <c r="I23" s="3" t="s">
        <v>16</v>
      </c>
      <c r="J23" s="10">
        <v>0.1129</v>
      </c>
      <c r="K23" s="8">
        <f>H11*J23</f>
        <v>410.49085200000002</v>
      </c>
      <c r="L23" s="9">
        <f t="shared" si="0"/>
        <v>410.49085200000002</v>
      </c>
      <c r="M23" s="5">
        <f>H11-L23</f>
        <v>3225.3891480000002</v>
      </c>
      <c r="N23" s="15">
        <v>0.1157</v>
      </c>
      <c r="O23" s="12">
        <f t="shared" si="1"/>
        <v>410.49085200000002</v>
      </c>
      <c r="P23" s="29">
        <v>0.12</v>
      </c>
      <c r="Q23" s="12">
        <f t="shared" si="4"/>
        <v>436.30559999999997</v>
      </c>
      <c r="R23" s="12">
        <f t="shared" si="2"/>
        <v>3225.3891480000002</v>
      </c>
      <c r="S23" s="5">
        <f t="shared" si="3"/>
        <v>3199.5744</v>
      </c>
    </row>
    <row r="24" spans="8:19" ht="18.75" x14ac:dyDescent="0.3">
      <c r="H24" s="32"/>
      <c r="I24" s="3" t="s">
        <v>19</v>
      </c>
      <c r="J24" s="10">
        <v>0.1202</v>
      </c>
      <c r="K24" s="8">
        <f>H11*J24</f>
        <v>437.03277600000001</v>
      </c>
      <c r="L24" s="11">
        <f t="shared" ref="L24:L29" si="5">K24</f>
        <v>437.03277600000001</v>
      </c>
      <c r="M24" s="5">
        <f>H11-L24</f>
        <v>3198.8472240000001</v>
      </c>
      <c r="N24" s="15">
        <v>0.1225</v>
      </c>
      <c r="O24" s="13">
        <f t="shared" si="1"/>
        <v>437.03277600000001</v>
      </c>
      <c r="P24" s="30">
        <v>0.1268</v>
      </c>
      <c r="Q24" s="12">
        <f t="shared" si="4"/>
        <v>461.029584</v>
      </c>
      <c r="R24" s="13">
        <f t="shared" si="2"/>
        <v>3198.8472240000001</v>
      </c>
      <c r="S24" s="5">
        <f t="shared" si="3"/>
        <v>3174.8504160000002</v>
      </c>
    </row>
    <row r="25" spans="8:19" ht="18.75" x14ac:dyDescent="0.3">
      <c r="H25" s="32"/>
      <c r="I25" s="3" t="s">
        <v>20</v>
      </c>
      <c r="J25" s="10">
        <v>0.12740000000000001</v>
      </c>
      <c r="K25" s="8">
        <f>H11*J25</f>
        <v>463.21111200000007</v>
      </c>
      <c r="L25" s="11">
        <f t="shared" si="5"/>
        <v>463.21111200000007</v>
      </c>
      <c r="M25" s="5">
        <f>H11-L25</f>
        <v>3172.6688880000002</v>
      </c>
      <c r="N25" s="15">
        <v>0.1293</v>
      </c>
      <c r="O25" s="13">
        <f t="shared" si="1"/>
        <v>463.21111200000007</v>
      </c>
      <c r="P25" s="30">
        <v>0.1336</v>
      </c>
      <c r="Q25" s="12">
        <f t="shared" si="4"/>
        <v>485.75356800000003</v>
      </c>
      <c r="R25" s="13">
        <f t="shared" si="2"/>
        <v>3172.6688880000002</v>
      </c>
      <c r="S25" s="5">
        <f t="shared" si="3"/>
        <v>3150.126432</v>
      </c>
    </row>
    <row r="26" spans="8:19" ht="18.75" x14ac:dyDescent="0.3">
      <c r="H26" s="32"/>
      <c r="I26" s="3" t="s">
        <v>21</v>
      </c>
      <c r="J26" s="10">
        <v>0.13469999999999999</v>
      </c>
      <c r="K26" s="8">
        <f>H11*J26</f>
        <v>489.75303599999995</v>
      </c>
      <c r="L26" s="11">
        <f t="shared" si="5"/>
        <v>489.75303599999995</v>
      </c>
      <c r="M26" s="5">
        <f>H11-L26</f>
        <v>3146.126964</v>
      </c>
      <c r="N26" s="15">
        <v>0.13619999999999999</v>
      </c>
      <c r="O26" s="13">
        <f t="shared" si="1"/>
        <v>489.75303599999995</v>
      </c>
      <c r="P26" s="30">
        <v>0.14030000000000001</v>
      </c>
      <c r="Q26" s="12">
        <f t="shared" si="4"/>
        <v>510.11396400000007</v>
      </c>
      <c r="R26" s="13">
        <f t="shared" si="2"/>
        <v>3146.126964</v>
      </c>
      <c r="S26" s="5">
        <f t="shared" si="3"/>
        <v>3125.766036</v>
      </c>
    </row>
    <row r="27" spans="8:19" ht="18.75" x14ac:dyDescent="0.3">
      <c r="H27" s="32"/>
      <c r="I27" s="3" t="s">
        <v>22</v>
      </c>
      <c r="J27" s="10">
        <v>0.14199999999999999</v>
      </c>
      <c r="K27" s="8">
        <f>H11*J27</f>
        <v>516.29495999999995</v>
      </c>
      <c r="L27" s="11">
        <f t="shared" si="5"/>
        <v>516.29495999999995</v>
      </c>
      <c r="M27" s="5">
        <f>H11-L27</f>
        <v>3119.5850399999999</v>
      </c>
      <c r="N27" s="15">
        <v>0.14299999999999999</v>
      </c>
      <c r="O27" s="13">
        <f t="shared" si="1"/>
        <v>516.29495999999995</v>
      </c>
      <c r="P27" s="30">
        <v>0.14710000000000001</v>
      </c>
      <c r="Q27" s="12">
        <f t="shared" si="4"/>
        <v>534.8379480000001</v>
      </c>
      <c r="R27" s="13">
        <f t="shared" si="2"/>
        <v>3119.5850399999999</v>
      </c>
      <c r="S27" s="5">
        <f t="shared" si="3"/>
        <v>3101.0420519999998</v>
      </c>
    </row>
    <row r="28" spans="8:19" ht="18.75" x14ac:dyDescent="0.3">
      <c r="H28" s="32"/>
      <c r="I28" s="3" t="s">
        <v>23</v>
      </c>
      <c r="J28" s="10">
        <v>0.1492</v>
      </c>
      <c r="K28" s="8">
        <f>H11*J28</f>
        <v>542.473296</v>
      </c>
      <c r="L28" s="11">
        <f t="shared" si="5"/>
        <v>542.473296</v>
      </c>
      <c r="M28" s="5">
        <f>H11-L28</f>
        <v>3093.406704</v>
      </c>
      <c r="N28" s="15">
        <v>0.14979999999999999</v>
      </c>
      <c r="O28" s="13">
        <f t="shared" si="1"/>
        <v>542.473296</v>
      </c>
      <c r="P28" s="30">
        <v>0.15390000000000001</v>
      </c>
      <c r="Q28" s="12">
        <f t="shared" si="4"/>
        <v>559.56193200000007</v>
      </c>
      <c r="R28" s="13">
        <f t="shared" si="2"/>
        <v>3093.406704</v>
      </c>
      <c r="S28" s="5">
        <f t="shared" si="3"/>
        <v>3076.318068</v>
      </c>
    </row>
    <row r="29" spans="8:19" ht="18.75" x14ac:dyDescent="0.3">
      <c r="H29" s="32"/>
      <c r="I29" s="3" t="s">
        <v>24</v>
      </c>
      <c r="J29" s="10">
        <v>0.1565</v>
      </c>
      <c r="K29" s="8">
        <f>H11*J29</f>
        <v>569.01522</v>
      </c>
      <c r="L29" s="11">
        <f t="shared" si="5"/>
        <v>569.01522</v>
      </c>
      <c r="M29" s="5">
        <f>H11-L29</f>
        <v>3066.8647799999999</v>
      </c>
      <c r="N29" s="15">
        <v>0.15659999999999999</v>
      </c>
      <c r="O29" s="13">
        <f t="shared" si="1"/>
        <v>569.01522</v>
      </c>
      <c r="P29" s="30">
        <v>0.16070000000000001</v>
      </c>
      <c r="Q29" s="12">
        <f t="shared" si="4"/>
        <v>584.28591600000004</v>
      </c>
      <c r="R29" s="13">
        <f t="shared" si="2"/>
        <v>3066.8647799999999</v>
      </c>
      <c r="S29" s="5">
        <f t="shared" si="3"/>
        <v>3051.5940840000003</v>
      </c>
    </row>
  </sheetData>
  <sheetProtection selectLockedCells="1"/>
  <mergeCells count="6">
    <mergeCell ref="H4:S6"/>
    <mergeCell ref="H1:R3"/>
    <mergeCell ref="H8:S8"/>
    <mergeCell ref="H11:H29"/>
    <mergeCell ref="H9:S9"/>
    <mergeCell ref="H7:S7"/>
  </mergeCells>
  <conditionalFormatting sqref="J12">
    <cfRule type="expression" priority="3">
      <formula>$G$11=$B$17</formula>
    </cfRule>
  </conditionalFormatting>
  <conditionalFormatting sqref="N12">
    <cfRule type="expression" priority="1">
      <formula>$G$11=$B$17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V 4 Q U / a s l q u k A A A A 9 Q A A A B I A H A B D b 2 5 m a W c v U G F j a 2 F n Z S 5 4 b W w g o h g A K K A U A A A A A A A A A A A A A A A A A A A A A A A A A A A A h Y 9 N D o I w G E S v Q r q n h f o T J R 8 l 0 a 0 k R h P j t i k V G q E Q W i x 3 c + G R v I I Y R d 2 5 n H l v M X O / 3 i D p q 9 K 7 y N a o W s c o x A H y p B Z 1 p n Q e o 8 6 e / A V K G G y 5 O P N c e o O s T d S b L E a F t U 1 E i H M O u w m u 2 5 z Q I A j J M d 3 s R S E r j j 6 y + i / 7 S h v L t Z C I w e E 1 h l G 8 n O H 5 d J g E Z O w g V f r L 6 c C e 9 K e E d V f a r p W s s f 5 q B 2 S M Q N 4 X 2 A N Q S w M E F A A C A A g A s V 4 Q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e E F M o i k e 4 D g A A A B E A A A A T A B w A R m 9 y b X V s Y X M v U 2 V j d G l v b j E u b S C i G A A o o B Q A A A A A A A A A A A A A A A A A A A A A A A A A A A A r T k 0 u y c z P U w i G 0 I b W A F B L A Q I t A B Q A A g A I A L F e E F P 2 r J a r p A A A A P U A A A A S A A A A A A A A A A A A A A A A A A A A A A B D b 2 5 m a W c v U G F j a 2 F n Z S 5 4 b W x Q S w E C L Q A U A A I A C A C x X h B T D 8 r p q 6 Q A A A D p A A A A E w A A A A A A A A A A A A A A A A D w A A A A W 0 N v b n R l b n R f V H l w Z X N d L n h t b F B L A Q I t A B Q A A g A I A L F e E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a O Z x L j P D Q 6 Z j f x h J q X o M A A A A A A I A A A A A A B B m A A A A A Q A A I A A A A C D j k y l 9 y L 8 f 7 4 E + q B f z o A o Y w R C w 2 s d 1 P i e 7 r Z f E n o i m A A A A A A 6 A A A A A A g A A I A A A A A u z 2 F 6 W 1 b c 7 b f a 0 f M b m h f 8 t G y k 1 x z J A r z + / t 9 6 y e s h u U A A A A E o 2 0 3 c a m X D 5 Y y R N G R o E s K / c w w + + 6 0 C O Z 4 W 7 q U E Y z U P L m N D 8 J S H d g p G R 2 P 1 X d y U 2 k F 2 / z d w v l + E Y D E e 5 L b H v 2 S 0 E r e 8 7 h 6 0 F c O z B 4 Z F R n 1 u 0 Q A A A A B E t 4 w 1 3 Y G E h o / x t U Z y x 6 d 7 Q k D Q Q q X W 4 v G J v v Q C R X + b f d K 1 2 D F a u I n S C z 8 t m 3 S U m f P J Y t S M f E i D 5 P F g d E t j 3 Y Q Y = < / D a t a M a s h u p > 
</file>

<file path=customXml/itemProps1.xml><?xml version="1.0" encoding="utf-8"?>
<ds:datastoreItem xmlns:ds="http://schemas.openxmlformats.org/officeDocument/2006/customXml" ds:itemID="{25227F6C-C75D-4DC6-8ADE-0C47980B74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PIN PAG</vt:lpstr>
      <vt:lpstr>MERCADO PAGO</vt:lpstr>
      <vt:lpstr>RENDIMENTO</vt:lpstr>
      <vt:lpstr>STONE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Suporte03</dc:creator>
  <cp:lastModifiedBy>Convidado Ascom</cp:lastModifiedBy>
  <dcterms:created xsi:type="dcterms:W3CDTF">2021-08-12T11:12:26Z</dcterms:created>
  <dcterms:modified xsi:type="dcterms:W3CDTF">2023-04-13T14:12:13Z</dcterms:modified>
</cp:coreProperties>
</file>